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5" yWindow="495" windowWidth="24915" windowHeight="11250"/>
  </bookViews>
  <sheets>
    <sheet name="2010 Submitted" sheetId="1" r:id="rId1"/>
  </sheets>
  <definedNames>
    <definedName name="_xlnm._FilterDatabase" localSheetId="0" hidden="1">'2010 Submitted'!$B$395:$J$406</definedName>
  </definedNames>
  <calcPr calcId="144525"/>
</workbook>
</file>

<file path=xl/calcChain.xml><?xml version="1.0" encoding="utf-8"?>
<calcChain xmlns="http://schemas.openxmlformats.org/spreadsheetml/2006/main">
  <c r="J8" i="1" l="1"/>
  <c r="J438" i="1" l="1"/>
  <c r="J1" i="1"/>
  <c r="J78" i="1"/>
  <c r="J451" i="1"/>
  <c r="J407" i="1"/>
  <c r="J393" i="1"/>
  <c r="J388" i="1"/>
  <c r="J381" i="1"/>
  <c r="J356" i="1"/>
  <c r="J332" i="1"/>
  <c r="J320" i="1"/>
  <c r="J127" i="1"/>
  <c r="J4" i="1"/>
  <c r="J455" i="1" l="1"/>
  <c r="J454" i="1"/>
  <c r="J379" i="1"/>
  <c r="J378" i="1"/>
  <c r="J377" i="1"/>
  <c r="J376" i="1"/>
  <c r="J367" i="1"/>
  <c r="J323" i="1"/>
  <c r="J250" i="1"/>
  <c r="J114" i="1"/>
  <c r="J103" i="1"/>
  <c r="J102" i="1"/>
  <c r="J99" i="1"/>
  <c r="J97" i="1"/>
  <c r="J92" i="1"/>
  <c r="J52" i="1"/>
  <c r="J48" i="1"/>
  <c r="J43" i="1"/>
  <c r="J36" i="1"/>
  <c r="J16" i="1"/>
  <c r="J72" i="1"/>
  <c r="J71" i="1"/>
</calcChain>
</file>

<file path=xl/sharedStrings.xml><?xml version="1.0" encoding="utf-8"?>
<sst xmlns="http://schemas.openxmlformats.org/spreadsheetml/2006/main" count="3429" uniqueCount="954">
  <si>
    <t>10120</t>
  </si>
  <si>
    <t>Brown, J</t>
  </si>
  <si>
    <t>EHS</t>
  </si>
  <si>
    <t>AIS</t>
  </si>
  <si>
    <t>Missouri Solid Waste Management District "o"</t>
  </si>
  <si>
    <t>Cardboard/Special Events Recycling Program</t>
  </si>
  <si>
    <t>State</t>
  </si>
  <si>
    <t>Service</t>
  </si>
  <si>
    <t>10024</t>
  </si>
  <si>
    <t>Craig, M</t>
  </si>
  <si>
    <t>BMS</t>
  </si>
  <si>
    <t>CHHS</t>
  </si>
  <si>
    <t>National Science Foundation - Major Research Instrumentation Program ARRA</t>
  </si>
  <si>
    <t>MRI-R2:  Acquisition and Upgrade of Materials Science Research Facilities for Research and Education</t>
  </si>
  <si>
    <t>Federal</t>
  </si>
  <si>
    <t>Equipment</t>
  </si>
  <si>
    <t>10041</t>
  </si>
  <si>
    <t>Missouri Life Sciences Research Board</t>
  </si>
  <si>
    <t>Design, Synthesis, and Characterization of Functionalized Carbon Nanotubes for siRNA Therapeutic Delivery</t>
  </si>
  <si>
    <t>Delong, R</t>
  </si>
  <si>
    <t>10042</t>
  </si>
  <si>
    <t>Point-of Care Strips for Detection of Cancer Markers and Other Proteins</t>
  </si>
  <si>
    <t>Garrad, R</t>
  </si>
  <si>
    <t>10004</t>
  </si>
  <si>
    <t>Smith, J</t>
  </si>
  <si>
    <t>National Science Foundation (NSF)</t>
  </si>
  <si>
    <t>Investigating DNA Damage Recognition and Repair of Silent DNA by Global Genome Necleotide Excision Repair</t>
  </si>
  <si>
    <t>Witkowski, C</t>
  </si>
  <si>
    <t>10005</t>
  </si>
  <si>
    <t>Engler, K</t>
  </si>
  <si>
    <t>CSD</t>
  </si>
  <si>
    <t>Missouri Department of Elementary and Secondary Education (DESE)</t>
  </si>
  <si>
    <t>MSU First Steps Provider Modules: Serving Families w/ Children who are Deaf or Hard of Hearing</t>
  </si>
  <si>
    <t xml:space="preserve">Oswalt, J; </t>
  </si>
  <si>
    <t>10003</t>
  </si>
  <si>
    <t>Day, M</t>
  </si>
  <si>
    <t>SWK</t>
  </si>
  <si>
    <t>Missouri Foundation for Health (MFH) Health Literacy Demonstration Projects</t>
  </si>
  <si>
    <t>Senior Health University ("Senior Health U") Health Literacy for Seniors</t>
  </si>
  <si>
    <t>Non-Profit</t>
  </si>
  <si>
    <t>10052</t>
  </si>
  <si>
    <t>NIH/NBIB (National Institutes of Health)</t>
  </si>
  <si>
    <t>Nanoparticle Gene Vaccine Against Tuberculosis</t>
  </si>
  <si>
    <t>Research</t>
  </si>
  <si>
    <t>10060</t>
  </si>
  <si>
    <t>National Science Foundation / REU</t>
  </si>
  <si>
    <t>REU Site:  Enriching Research Experiences for Undergraduates in Funcational Nanomaterials</t>
  </si>
  <si>
    <t>DeLong, R</t>
  </si>
  <si>
    <t>09099</t>
  </si>
  <si>
    <t>Martin, J</t>
  </si>
  <si>
    <t>CRS</t>
  </si>
  <si>
    <t>Community Partnership of the Ozarks</t>
  </si>
  <si>
    <t>Evaluation of Sober Truth on Preventing Underage Drinking (STOP) Project Year Two</t>
  </si>
  <si>
    <t>Non-profit</t>
  </si>
  <si>
    <t>10076</t>
  </si>
  <si>
    <t>DiSarno, N</t>
  </si>
  <si>
    <t>Missouri Department of Health and Senior Services</t>
  </si>
  <si>
    <t>Universal Newborn Hearing Screening-Reducing Lost to Follow-up</t>
  </si>
  <si>
    <t>Grbac, K</t>
  </si>
  <si>
    <t>07025</t>
  </si>
  <si>
    <t>Deal, W</t>
  </si>
  <si>
    <t>PSY</t>
  </si>
  <si>
    <t>AFOSI Research Project: Agent Retention and Performance</t>
  </si>
  <si>
    <t>10048</t>
  </si>
  <si>
    <t>Mitchell, D</t>
  </si>
  <si>
    <t>Institute of Education Sciencs</t>
  </si>
  <si>
    <t>Improving Student Orientation in High-Poverty, Low-Performing Schools</t>
  </si>
  <si>
    <t>10081</t>
  </si>
  <si>
    <t>Hackney, J</t>
  </si>
  <si>
    <t>PT</t>
  </si>
  <si>
    <t>American Orthopaedic Foot and Ankle Society (AOFAS)</t>
  </si>
  <si>
    <t>Comparison of Two Methods in Reducing Forefoot Pressure in Walking</t>
  </si>
  <si>
    <t>10054</t>
  </si>
  <si>
    <t>Halliday, M</t>
  </si>
  <si>
    <t>Centers for Disease Control and Prevention</t>
  </si>
  <si>
    <t>Preventing MSD of the Spine in the Seated Worker</t>
  </si>
  <si>
    <t>Wallentine, S</t>
  </si>
  <si>
    <t>Street, L</t>
  </si>
  <si>
    <t>Missouri Office of State Courts Administrator</t>
  </si>
  <si>
    <t>Office of State Courts Administrator MSW Student Stipend</t>
  </si>
  <si>
    <t>Student Support</t>
  </si>
  <si>
    <t>07128</t>
  </si>
  <si>
    <t>Quick, A</t>
  </si>
  <si>
    <t>AHEC</t>
  </si>
  <si>
    <t>A.T. Still University of Health Sciences Kirksville College of Osteopathic Medicine</t>
  </si>
  <si>
    <t>KCOM Affiliation Agreement</t>
  </si>
  <si>
    <t>Reid, H</t>
  </si>
  <si>
    <t>10094</t>
  </si>
  <si>
    <t>NUR</t>
  </si>
  <si>
    <t>U.S. Department of Health and Human Services (DHHS) Information Technology Professionals in Health Care: Training Grants</t>
  </si>
  <si>
    <t>Missouri State University Health Informatics Certficate Program</t>
  </si>
  <si>
    <t>Education</t>
  </si>
  <si>
    <t>Hope, K</t>
  </si>
  <si>
    <t>10125</t>
  </si>
  <si>
    <t>Missouri Foundation for Health</t>
  </si>
  <si>
    <t>HEART-Healthcare Exploration and Achievement through Readiness Training</t>
  </si>
  <si>
    <t>09177</t>
  </si>
  <si>
    <t>Missouri Department of Elementary and Secondary Education (MODESE)</t>
  </si>
  <si>
    <t>Education of the Deaf &amp; Hard of Hearing Scholarships (EDHH) program</t>
  </si>
  <si>
    <t>10128</t>
  </si>
  <si>
    <t>American Psychological Foundation</t>
  </si>
  <si>
    <t>Homosexual and Same Sex Stalking: An Analysis of Student Perception</t>
  </si>
  <si>
    <t xml:space="preserve">Dollar, S; </t>
  </si>
  <si>
    <t>03131</t>
  </si>
  <si>
    <t>Federal Cooperative Agreement Model AHEC Program Year 13</t>
  </si>
  <si>
    <t>10130</t>
  </si>
  <si>
    <t>Missouri Office of Primary Care and Rural Health</t>
  </si>
  <si>
    <t>MAHEC Core Operations Health Care Workforce Development Pipeline fo Missouri</t>
  </si>
  <si>
    <t>10129</t>
  </si>
  <si>
    <t>MU Rural Clinical Rotations-Caring for Missourians</t>
  </si>
  <si>
    <t xml:space="preserve">Grbac, K; </t>
  </si>
  <si>
    <t>10141</t>
  </si>
  <si>
    <t>Masterson, J</t>
  </si>
  <si>
    <t>National Institutes of Health (NIH)</t>
  </si>
  <si>
    <t>DeTRFS-An Efficient Literacy Screening Tool: The Developmental Tests of Reading Fluency and Spelling</t>
  </si>
  <si>
    <t>09176</t>
  </si>
  <si>
    <t>Wang, Y</t>
  </si>
  <si>
    <t>Missouri Department of Elementary and Secondary Education(MODESE)</t>
  </si>
  <si>
    <t>Community of Practice for School Districts and Approved Private Agencies in Missouri Educating preK-12 students who are Deaf or Hard of Hearing</t>
  </si>
  <si>
    <t>09175</t>
  </si>
  <si>
    <t>Missouri Department of Elementary and Secondary Education</t>
  </si>
  <si>
    <t>Web-Based E-Learning Courses in Reading and Deafness Year 2</t>
  </si>
  <si>
    <t>10138</t>
  </si>
  <si>
    <t>Health Resources and Services Administration (HRSA)</t>
  </si>
  <si>
    <t>Missouri State University Application for EETHP-AEN 2010</t>
  </si>
  <si>
    <t>10135</t>
  </si>
  <si>
    <t>PA</t>
  </si>
  <si>
    <t>Training Physician Assistants for Primary Care</t>
  </si>
  <si>
    <t>Education/Equipment</t>
  </si>
  <si>
    <t>Vaught, L</t>
  </si>
  <si>
    <t>10158</t>
  </si>
  <si>
    <t>GERO-ED Center/Council on Social Work Education</t>
  </si>
  <si>
    <t>BSW Gerontology Stipend</t>
  </si>
  <si>
    <t>Dollar, S</t>
  </si>
  <si>
    <t>09199</t>
  </si>
  <si>
    <t>U.S. Department of Health and Human Services-CDC</t>
  </si>
  <si>
    <t>Fitness Improvement Training (FIT)</t>
  </si>
  <si>
    <t>10170</t>
  </si>
  <si>
    <t>Integrating Microcirculation Laboratory into Undergraduate Curriculum</t>
  </si>
  <si>
    <t>10163</t>
  </si>
  <si>
    <t>Fallone, M</t>
  </si>
  <si>
    <t>Mayor's Commission for Children</t>
  </si>
  <si>
    <t>School Readiness Survey</t>
  </si>
  <si>
    <t>City</t>
  </si>
  <si>
    <t>09018</t>
  </si>
  <si>
    <t xml:space="preserve">Engler, K; </t>
  </si>
  <si>
    <t>MSU Cochlear Implant Consultation Services</t>
  </si>
  <si>
    <t>02066</t>
  </si>
  <si>
    <t>Missouri Department of HEalth and Senior Services (MO DHSS)</t>
  </si>
  <si>
    <t>Audiology Consultant-Newborn Hearing Screening</t>
  </si>
  <si>
    <t>Oswalt, J</t>
  </si>
  <si>
    <t>HPER</t>
  </si>
  <si>
    <t>02197</t>
  </si>
  <si>
    <t>Missouri Preschool Project (MPP)</t>
  </si>
  <si>
    <t>10171</t>
  </si>
  <si>
    <t>MSU Care: A collaborative project to increase FNP enrollment and health care access to vulnerable populations (MSU Care)</t>
  </si>
  <si>
    <t>10168</t>
  </si>
  <si>
    <t>Fanetti, M</t>
  </si>
  <si>
    <t>Department of Justice (DOJ OJJDP)</t>
  </si>
  <si>
    <t>Development of the National Child Forensics Training Center</t>
  </si>
  <si>
    <t>01262</t>
  </si>
  <si>
    <t>Missouri Department of Social Services Division of Family Services</t>
  </si>
  <si>
    <t>Title IV-E MSW Program</t>
  </si>
  <si>
    <t>02212</t>
  </si>
  <si>
    <t>Jecklin, A</t>
  </si>
  <si>
    <t>Missouri Department of Social Services</t>
  </si>
  <si>
    <t>Missouri Mentoring Partnership</t>
  </si>
  <si>
    <t>U.S. Department Of Health and Human Services</t>
  </si>
  <si>
    <t>Federal Cooperative Agreement Model AHEC Program Year 14</t>
  </si>
  <si>
    <t>10039</t>
  </si>
  <si>
    <t>Lopinot, N</t>
  </si>
  <si>
    <t>CAR</t>
  </si>
  <si>
    <t>CHPA</t>
  </si>
  <si>
    <t>Olsson Associates</t>
  </si>
  <si>
    <t>CAR-1415 Background Records &amp; Literature Search &amp; Architectural History, James River Arterial, Greene County, MO</t>
  </si>
  <si>
    <t>Business</t>
  </si>
  <si>
    <t>10044</t>
  </si>
  <si>
    <t>HNTB</t>
  </si>
  <si>
    <t>CAR-1416 National Register Evaluation of 23CE412, Cedar County, MO</t>
  </si>
  <si>
    <t>10013</t>
  </si>
  <si>
    <t>Bureau Veritas North America and Verizon</t>
  </si>
  <si>
    <t>CAR-1412 Intensive Cultural Resources Survey, Dayton Cell Tower, Cass County, MO</t>
  </si>
  <si>
    <t>10012</t>
  </si>
  <si>
    <t>CAR-1413 Phase 1 Intensive Cultural Resources Survey, Poplar Bluff Cell Tower, Butler County, Missoui</t>
  </si>
  <si>
    <t>10016</t>
  </si>
  <si>
    <t>Research to Determine the Cultural Affiliation of NAGPRA From Truman, Pomme de Terre, Stockton, and Smithville Lakes, MO</t>
  </si>
  <si>
    <t>Ray, J</t>
  </si>
  <si>
    <t>Thompson, D</t>
  </si>
  <si>
    <t>10057</t>
  </si>
  <si>
    <t>CAR-1417 Phase 1 Intensive  Cultural Resources Survey, KCYC Tomahawk Cell Tower, Praire Village, KS</t>
  </si>
  <si>
    <t>10058</t>
  </si>
  <si>
    <t>Ozark Greenways</t>
  </si>
  <si>
    <t>CAR-1419 Phase I Intensive Archaeological Survey, Ozark Greenway Trail Along Wilson Creek, Greene Co., MO</t>
  </si>
  <si>
    <t>10059</t>
  </si>
  <si>
    <t>CAR-1418 Phase I Intensive Archaeological Survey, Ozark Greenway Trail Along South Dry Sac, Greene Co., MO</t>
  </si>
  <si>
    <t>10065</t>
  </si>
  <si>
    <t>CAR-1420 Phase I Intensive Cultural Resources Survey, KCYC Oddball Cell Tower, Peculiar, MO</t>
  </si>
  <si>
    <t>10073</t>
  </si>
  <si>
    <t>CAR-1422 Phase I Intensive Cultural Resources Survey, KCYC Fallbrook Cell Tower, Olathe, KS</t>
  </si>
  <si>
    <t>10069</t>
  </si>
  <si>
    <t>Calfano, B</t>
  </si>
  <si>
    <t>PLS</t>
  </si>
  <si>
    <t>Denison University</t>
  </si>
  <si>
    <t>Religious Value Priming and Political Tolerance</t>
  </si>
  <si>
    <t>Berkwitz, S</t>
  </si>
  <si>
    <t>REL</t>
  </si>
  <si>
    <t>Wabash Center for Teaching and Learning in Theology and Religion</t>
  </si>
  <si>
    <t>Assessing Teaching and Learning in Terminal M.A. Programs in Religious Studies</t>
  </si>
  <si>
    <t>10095</t>
  </si>
  <si>
    <t>Stone, L</t>
  </si>
  <si>
    <t>CSSPPR</t>
  </si>
  <si>
    <t>Springfield Greene County Regional Health Commission</t>
  </si>
  <si>
    <t>Survey of Uninsured Springfield-Greene County Residents</t>
  </si>
  <si>
    <t>County</t>
  </si>
  <si>
    <t>10104</t>
  </si>
  <si>
    <t>CAR-1423 Phase 1 Intensive Archaeological Survey, Eagle Park Acres, Madison Co., IL</t>
  </si>
  <si>
    <t>10105</t>
  </si>
  <si>
    <t>Kansas State Historical Society</t>
  </si>
  <si>
    <t>CAR-1424 Historical Research &amp; Brochure Preparation, Cambia Coal Mining Camp, Crawford Co., KS</t>
  </si>
  <si>
    <t>10124</t>
  </si>
  <si>
    <t>Bluegreen Corporation</t>
  </si>
  <si>
    <t>CAR-1426 Intensive Phase 1 Archaeological Survey, 109 Acres, Wilderness Club, Taney Co., MO</t>
  </si>
  <si>
    <t>10106</t>
  </si>
  <si>
    <t>Byers, D</t>
  </si>
  <si>
    <t>SAC</t>
  </si>
  <si>
    <t>Further Investigations into Aleut Subsistence: Analysis of Bone Collagen Sulfur and Bone Apatite Carbon and Oxygen Isotope Chemistry</t>
  </si>
  <si>
    <t>10131</t>
  </si>
  <si>
    <t>Greene County Local Emergency Planning Committee</t>
  </si>
  <si>
    <t>Greene County Social Vulnerability and Preparedness Assessment</t>
  </si>
  <si>
    <t>Stout, M</t>
  </si>
  <si>
    <t>10139</t>
  </si>
  <si>
    <t>Robinson, C</t>
  </si>
  <si>
    <t>ECON</t>
  </si>
  <si>
    <t>United States Department of Agriculture (USDA)</t>
  </si>
  <si>
    <t>Reconciling the Differential Effects of SNAP Participation on Women and Children</t>
  </si>
  <si>
    <t>10159</t>
  </si>
  <si>
    <t>CAR-1429 Intensive Archaeological Survey at Lake Wappapello, Butler &amp; Wyane Counties, MO</t>
  </si>
  <si>
    <t>10144</t>
  </si>
  <si>
    <t>CAR-1428 Phase 1 Intensive Cultural Reources Survey, KCYC Husky Cell Tower, Overland Park, KS</t>
  </si>
  <si>
    <t>10148</t>
  </si>
  <si>
    <t>CAR-1427 Intensive Archaeological Survey at 5 Reservoirs in SE Kansas</t>
  </si>
  <si>
    <t>10147</t>
  </si>
  <si>
    <t>CAR-1425 Intensive Archaeological Survey at Four Lakes in Mo, One Lake in Iowa and One Lake in Kansas</t>
  </si>
  <si>
    <t>LOA</t>
  </si>
  <si>
    <t>United States Department of Labor-Bureau of Labor Statistics</t>
  </si>
  <si>
    <t>Letter of Agreement</t>
  </si>
  <si>
    <t>10164</t>
  </si>
  <si>
    <t>CAR-1430 Phase 1 Intensive Cultural Resources Survey, KCYC Quindaro Cell Tower, Kansas City, KS</t>
  </si>
  <si>
    <t>10177</t>
  </si>
  <si>
    <t>Allgeier, Martin and Associates, Inc.</t>
  </si>
  <si>
    <t xml:space="preserve">CAR-1431 Intensive Phase I Archaeological Survey, Johnson County Egg Farm, Approx. 8 acres, Johnson Co., MO </t>
  </si>
  <si>
    <t>10096</t>
  </si>
  <si>
    <t>Buckner, M</t>
  </si>
  <si>
    <t>Missouri Arts Council</t>
  </si>
  <si>
    <t>Step Afrika</t>
  </si>
  <si>
    <t>10033</t>
  </si>
  <si>
    <t>Spencer Foundaton</t>
  </si>
  <si>
    <t>Quantitative Equality: Evaluating in Student Achievement in Theoretical  vs. Applied Quantitative Methods Courses</t>
  </si>
  <si>
    <t>10027</t>
  </si>
  <si>
    <t>Avery, J</t>
  </si>
  <si>
    <t>AGR</t>
  </si>
  <si>
    <t>CNAS</t>
  </si>
  <si>
    <t>Technical Assistance in Season Extension for Horticulture Crop Producers (High Tunnel)</t>
  </si>
  <si>
    <t>10028</t>
  </si>
  <si>
    <t>Elliott, A</t>
  </si>
  <si>
    <t>Equipment Purchase</t>
  </si>
  <si>
    <t>10036</t>
  </si>
  <si>
    <t xml:space="preserve">Elliott, A </t>
  </si>
  <si>
    <t>Missouri State University Equipping to Educate Rural and Urban Students, and the Public, in Sustainable Agricultural and Environmental Solutions</t>
  </si>
  <si>
    <t>Howard, S</t>
  </si>
  <si>
    <t>Kaps, M</t>
  </si>
  <si>
    <t>Odneal, M</t>
  </si>
  <si>
    <t>10017</t>
  </si>
  <si>
    <t>Pszczolkowski, M</t>
  </si>
  <si>
    <t>Optimizing an Inexpensive Trap and Lure for Monitoring Green June Beetle</t>
  </si>
  <si>
    <t>10038</t>
  </si>
  <si>
    <t>10007</t>
  </si>
  <si>
    <t>Barnhart, C</t>
  </si>
  <si>
    <t>BIO</t>
  </si>
  <si>
    <t>Arkansas State Highway Commission</t>
  </si>
  <si>
    <t>fPropagation of Potamilus Capax AIITD Job 110288</t>
  </si>
  <si>
    <t>10008</t>
  </si>
  <si>
    <t>Propagation of Potamilus Capax AIITD Job 100381</t>
  </si>
  <si>
    <t>10009</t>
  </si>
  <si>
    <t>Propagation of Lampsilis Abrupta AIITD Job 060938</t>
  </si>
  <si>
    <t>10014</t>
  </si>
  <si>
    <t>Propagation and Culture of Winged Mapleleaf and Pink Mucket Mussels</t>
  </si>
  <si>
    <t>06039</t>
  </si>
  <si>
    <t>Determine the Sensitivity of Ozark Mussels to Zinc, Lead, and Cadmium in Water and Sediment</t>
  </si>
  <si>
    <t>09022</t>
  </si>
  <si>
    <t>U.S. Fish &amp; Wildlife Service</t>
  </si>
  <si>
    <t>U.S. Fish and Wildlife Service Mussel Biologist at MSU</t>
  </si>
  <si>
    <t>10046</t>
  </si>
  <si>
    <t>Arkansas Game and Fish Commission</t>
  </si>
  <si>
    <t>Artificial Propagation of the Ouachita Rock Pocketbook (Arkansia wheeleri) Agreement</t>
  </si>
  <si>
    <t>10032</t>
  </si>
  <si>
    <t>Beckman, D</t>
  </si>
  <si>
    <t>Missouri Department of Conservation</t>
  </si>
  <si>
    <t>Ozark Cavefish Distribution and Life History Related to Mining in Jasper and Newton Counties</t>
  </si>
  <si>
    <t>08013</t>
  </si>
  <si>
    <t>City of Springfield</t>
  </si>
  <si>
    <t>City of Springfield Biological Assessment of Urban Streams V</t>
  </si>
  <si>
    <t>10047</t>
  </si>
  <si>
    <t>Ligon, D</t>
  </si>
  <si>
    <t>Delta Foundation</t>
  </si>
  <si>
    <t>Alligator Snapping Turtle Conservation:  Ascertaining Causes of Population Declines and Efficacy of Reintroduction</t>
  </si>
  <si>
    <t>07015</t>
  </si>
  <si>
    <t>Mathis, A</t>
  </si>
  <si>
    <t>National Park Service via CESU</t>
  </si>
  <si>
    <t>Fire Effects Monitoring in Central Great Plains NPS Units</t>
  </si>
  <si>
    <t>10001</t>
  </si>
  <si>
    <t>Mickus, K</t>
  </si>
  <si>
    <t>National Science Foundation via Missouri University of Science and Technology</t>
  </si>
  <si>
    <t>Constraint on the Opening of the Red Sea from Geological and Geophysical Data</t>
  </si>
  <si>
    <t>10011</t>
  </si>
  <si>
    <t>Robbins, L</t>
  </si>
  <si>
    <t>Missouri Army National Guard</t>
  </si>
  <si>
    <t>Acoustic and Mist Net Surveys for Bats with Emphasis on Endangered Bats at Macon and Wappapello Training Sites</t>
  </si>
  <si>
    <t>10018</t>
  </si>
  <si>
    <t>Tomasi, T</t>
  </si>
  <si>
    <t>Using Energy Budgets to Determine Which Bat Species Will be Most Susceptible to White-Nose Syndrome</t>
  </si>
  <si>
    <t>10025</t>
  </si>
  <si>
    <t>Greene, J</t>
  </si>
  <si>
    <t>BSFS</t>
  </si>
  <si>
    <t>Welder Wildlife Foundation</t>
  </si>
  <si>
    <t>Fellowship Grant for Ashley Whaley</t>
  </si>
  <si>
    <t>Foundation</t>
  </si>
  <si>
    <t>08135</t>
  </si>
  <si>
    <t>Kovacs, L</t>
  </si>
  <si>
    <t>CGB</t>
  </si>
  <si>
    <t>Vitis Gene Discovery Program</t>
  </si>
  <si>
    <t>10040</t>
  </si>
  <si>
    <t>Qiu, W</t>
  </si>
  <si>
    <t>Sequencing the Whole Genome of the Norton Grape</t>
  </si>
  <si>
    <t>Qui, W</t>
  </si>
  <si>
    <t>10022</t>
  </si>
  <si>
    <t>Biagioni, R</t>
  </si>
  <si>
    <t>CHEM</t>
  </si>
  <si>
    <t>Monitoring and Numerical Modeling of Shallow CO2 Injection, Greene County, MO</t>
  </si>
  <si>
    <t>10023</t>
  </si>
  <si>
    <t>Cuebas, D</t>
  </si>
  <si>
    <t>MRI-R2:  Development of Supercomputer System for Academic and Private Research in Missouri</t>
  </si>
  <si>
    <t>Datta, B</t>
  </si>
  <si>
    <t>Gerasimchuk, N</t>
  </si>
  <si>
    <t>Meints, G</t>
  </si>
  <si>
    <t>Wanekaya, A</t>
  </si>
  <si>
    <t>10031</t>
  </si>
  <si>
    <t>Jahnke, T</t>
  </si>
  <si>
    <t>National Science Foundation</t>
  </si>
  <si>
    <t>Enhancing Science Research at Missouri State University with Lab Renovations</t>
  </si>
  <si>
    <t>Construction</t>
  </si>
  <si>
    <t>10019</t>
  </si>
  <si>
    <t>Hood, J</t>
  </si>
  <si>
    <t>CRPM</t>
  </si>
  <si>
    <t>State Emergency Management Agency (SEMA)</t>
  </si>
  <si>
    <t>Natural Hazard Mitigation Plan for Christian County</t>
  </si>
  <si>
    <t>10034</t>
  </si>
  <si>
    <t>Springfield Area Chamber of Commerce</t>
  </si>
  <si>
    <t>Economic Development Services-Cost of Living Index Price Report</t>
  </si>
  <si>
    <t xml:space="preserve">City  </t>
  </si>
  <si>
    <t>09008</t>
  </si>
  <si>
    <t>May, D</t>
  </si>
  <si>
    <t>Missouri State Emergency Management Agency / Homeland Security Grant Program</t>
  </si>
  <si>
    <t>Southwest Missouri Council of Governments (SMCOG) Homeland Security Regionalization Work Program</t>
  </si>
  <si>
    <t>04185</t>
  </si>
  <si>
    <t>Missouri State Emergency Management Agency / Hazard Mitigation Grant Program</t>
  </si>
  <si>
    <t>Barry County Natural Hazard Mitigation Plan Update</t>
  </si>
  <si>
    <t>TBD</t>
  </si>
  <si>
    <t>Watts, D</t>
  </si>
  <si>
    <t>Wittorff-Sandgren, D</t>
  </si>
  <si>
    <t>Wu, Shuo-sheng</t>
  </si>
  <si>
    <t>10021</t>
  </si>
  <si>
    <t>CS</t>
  </si>
  <si>
    <t>National Science Foundation MRI-R2</t>
  </si>
  <si>
    <t>MRI-R2:  Acquisiton of an Immersive Virtual Environment System to  Support Research in the Built Environment</t>
  </si>
  <si>
    <t>10045</t>
  </si>
  <si>
    <t>GGP</t>
  </si>
  <si>
    <t>Missouri Department of Transportation via Missouri University of Science and Technology</t>
  </si>
  <si>
    <t>Light Detection and Ranging (LiDAR) Technology Evaluation</t>
  </si>
  <si>
    <t xml:space="preserve"> Qiu, X</t>
  </si>
  <si>
    <t>Gouzie, D</t>
  </si>
  <si>
    <t>Miao, X</t>
  </si>
  <si>
    <t xml:space="preserve">Miao, X; </t>
  </si>
  <si>
    <t>10015</t>
  </si>
  <si>
    <t>4-D Structure of the Texas Margin and Implications for Lithosphere-Asthenosphere Interactions</t>
  </si>
  <si>
    <t>Rollinson, P</t>
  </si>
  <si>
    <t>Rovey, C</t>
  </si>
  <si>
    <t>Rebaza-Vasquez, J</t>
  </si>
  <si>
    <t>MATH</t>
  </si>
  <si>
    <t>09015</t>
  </si>
  <si>
    <t>Pavlowsky, R</t>
  </si>
  <si>
    <t>OEWRI</t>
  </si>
  <si>
    <t>Missouri Department of Natural Resources via the City of Springfield</t>
  </si>
  <si>
    <t>Biosolids Runoff Project</t>
  </si>
  <si>
    <t>Dong, L</t>
  </si>
  <si>
    <t>PAMS</t>
  </si>
  <si>
    <t>Ghosh, K</t>
  </si>
  <si>
    <t>Gupta, R</t>
  </si>
  <si>
    <t>Kahol, P</t>
  </si>
  <si>
    <t>Manivanna, K</t>
  </si>
  <si>
    <t>Mayanovic, R</t>
  </si>
  <si>
    <t>Mitra, S</t>
  </si>
  <si>
    <t>10037</t>
  </si>
  <si>
    <t>NASA via Materials Modification Inc.</t>
  </si>
  <si>
    <t>Inexpensive, High Efficiency Photovoltaics</t>
  </si>
  <si>
    <t>02061</t>
  </si>
  <si>
    <t>Patterson, R</t>
  </si>
  <si>
    <t>NASA via Missouri University of Science and Technology - Rolla</t>
  </si>
  <si>
    <t>Missouri Space Grant Consortium</t>
  </si>
  <si>
    <t>Redd, E</t>
  </si>
  <si>
    <t>10078</t>
  </si>
  <si>
    <t>Missouri Wine and Grape Board Research Committee</t>
  </si>
  <si>
    <t>Evaluation of Inexpensive Attract-and-Kill Mass Trap Against the Green June Beetle</t>
  </si>
  <si>
    <t>10050</t>
  </si>
  <si>
    <t>Rimal, A</t>
  </si>
  <si>
    <t>National Science Foundation:  Science Master's Program</t>
  </si>
  <si>
    <t>Science Master's Program:  Preparing Applied Scientists with Practical Skills in Technology and Business</t>
  </si>
  <si>
    <t>08050</t>
  </si>
  <si>
    <t>Wilker, K</t>
  </si>
  <si>
    <t>VESTA</t>
  </si>
  <si>
    <t>10068</t>
  </si>
  <si>
    <t>Peoria Tribe of Indians of Oklahoma</t>
  </si>
  <si>
    <t>Peoria Tribe Staff Training for Freshwater Mussel Propagation</t>
  </si>
  <si>
    <t>Smith, L</t>
  </si>
  <si>
    <t>10055</t>
  </si>
  <si>
    <t>Egbert, R</t>
  </si>
  <si>
    <t>Missouri Department of Transportation</t>
  </si>
  <si>
    <t>Tryy 1006 Alternative Energy Sources for MODOT</t>
  </si>
  <si>
    <t>10077</t>
  </si>
  <si>
    <t>Research Corporation Cottrell College Science Awards</t>
  </si>
  <si>
    <t>DNA Aptamer Mediated Antibody Microarray Formation</t>
  </si>
  <si>
    <t>10080</t>
  </si>
  <si>
    <t>Richter, M</t>
  </si>
  <si>
    <t>Electrochemiluminescence of Iridium Systems:  Making Students (and molecules) shine (tentative)</t>
  </si>
  <si>
    <t>Schick, A</t>
  </si>
  <si>
    <t>Sedaghat-Herati, R</t>
  </si>
  <si>
    <t>09095</t>
  </si>
  <si>
    <t>Stearman, C</t>
  </si>
  <si>
    <t xml:space="preserve">CHEM </t>
  </si>
  <si>
    <t>Research Corporation Cottrell College</t>
  </si>
  <si>
    <t>Development of a Versatile Oxidative Arene Coupling Strategy for the synthesis and Electronic Tuning of Organic Building Blocks</t>
  </si>
  <si>
    <t>10051</t>
  </si>
  <si>
    <t>Faucett, D</t>
  </si>
  <si>
    <t>City of Ozark</t>
  </si>
  <si>
    <t>City of Ozark Traffic Count Study</t>
  </si>
  <si>
    <t>10053</t>
  </si>
  <si>
    <t>State Emergency Management Agency (SEMA) Homeland Security Grant Program</t>
  </si>
  <si>
    <t>Southwest Missouri Council of Governments FY 2009 Homeland Security Regionalization Work Program</t>
  </si>
  <si>
    <t>10049</t>
  </si>
  <si>
    <t>Missouri Office of Administration</t>
  </si>
  <si>
    <t>Southwest Missouri Council of Governments - State Development Grant FY 2010</t>
  </si>
  <si>
    <t>10072</t>
  </si>
  <si>
    <t>Evans, K</t>
  </si>
  <si>
    <t>Educational Component of the Mapping Program 3 Students</t>
  </si>
  <si>
    <t>10074</t>
  </si>
  <si>
    <t>Guo, K</t>
  </si>
  <si>
    <t>National Science Foundation Applied Mathematics</t>
  </si>
  <si>
    <t>Analysis and Processing of Multidimensional Data Using Sparse Directional Multiscale Representations</t>
  </si>
  <si>
    <t>10056</t>
  </si>
  <si>
    <t>Rebaza, J</t>
  </si>
  <si>
    <t>National Science Foundation REU</t>
  </si>
  <si>
    <t>Mathematical Research Experiences for Undergraduates at Missouri State University</t>
  </si>
  <si>
    <t>Reid, L</t>
  </si>
  <si>
    <t>Sun, X</t>
  </si>
  <si>
    <t>Wickham, C</t>
  </si>
  <si>
    <t>Wright, M</t>
  </si>
  <si>
    <t>Norgren, M</t>
  </si>
  <si>
    <t>MVEC</t>
  </si>
  <si>
    <t>09096</t>
  </si>
  <si>
    <t>Research Corporation</t>
  </si>
  <si>
    <t>Design, Synthesis, and Structural Characterization of Carbon Nanotube-Supported Core/Shell Fe3O4/Au Nanoparticles</t>
  </si>
  <si>
    <t>Manivannan, M</t>
  </si>
  <si>
    <t>10071</t>
  </si>
  <si>
    <t>Morris, M</t>
  </si>
  <si>
    <t>Chondrule Formation in Solar Nebula Shocks</t>
  </si>
  <si>
    <t>10075</t>
  </si>
  <si>
    <t>Reed, M</t>
  </si>
  <si>
    <t>RUI:  Asteroseismology of Pulsating Subdward B Starts Via Observational Mode Identification and Modeling</t>
  </si>
  <si>
    <t>Cox, E</t>
  </si>
  <si>
    <t>Capacity Building Through Integrating Environmental Education into InService Teacher Education Programs</t>
  </si>
  <si>
    <t>Oklahoma Department of Wildlife Conservation - Wildlife Diversity/State Wildlife Grants</t>
  </si>
  <si>
    <t>A Survey of Alligator Snapping Turtles and Other Turtle Species in Two Northeastern Oklahoma Rivers</t>
  </si>
  <si>
    <t>Rhodes, R</t>
  </si>
  <si>
    <t>Phytoplankton Analyses of Three Lakes in Louisiana</t>
  </si>
  <si>
    <t>Department of the Navy</t>
  </si>
  <si>
    <t>Gravity and Magnetic Investigation of the Glamis Region of the Chocolate Mountains Aerial Gunnery Range, California</t>
  </si>
  <si>
    <t>Campbell, L</t>
  </si>
  <si>
    <t>Missouri Department of Elementary and Secondary Education via Clinton Schools</t>
  </si>
  <si>
    <t>Missouri Middle Grades Mathematics Leadership Academy</t>
  </si>
  <si>
    <t>Missouri Department of Elementary and Secondary Education via Ozark Schools</t>
  </si>
  <si>
    <t>Missouri Secondary Mathematics Leadership Academy</t>
  </si>
  <si>
    <t>10099</t>
  </si>
  <si>
    <t>Onyango, B</t>
  </si>
  <si>
    <t>Waltham Foundation</t>
  </si>
  <si>
    <t>Detrimental Effects of Mycotoxin Ingestion on the Recovery of Horses Subjected to a Anaerobic Exercise Test</t>
  </si>
  <si>
    <t>Walker, E</t>
  </si>
  <si>
    <t>Webb, G</t>
  </si>
  <si>
    <t>Webb, S</t>
  </si>
  <si>
    <t>10103</t>
  </si>
  <si>
    <t>Kim, K</t>
  </si>
  <si>
    <t>RUI"  Understanding Roles of Yeast Dynamin-Like Protein Vps1 in Endocytic Vesicle Internalization and Recycling of Membrane Materials</t>
  </si>
  <si>
    <t>10101</t>
  </si>
  <si>
    <t>Sho-Me Power Corporation</t>
  </si>
  <si>
    <t>Determination of Habitat Suitability for Indiana Bats</t>
  </si>
  <si>
    <t>09055</t>
  </si>
  <si>
    <t>Bowles, B</t>
  </si>
  <si>
    <t>Upper White River Basin Foundation</t>
  </si>
  <si>
    <t>Long Term Monitoring of Water Quality and Ecological Condition of the Upper White River Basin</t>
  </si>
  <si>
    <t>10098</t>
  </si>
  <si>
    <t xml:space="preserve">Missouri Department of Natural Resources  </t>
  </si>
  <si>
    <t>Improving Nonpoint Source Pollution Education Through Project WET Workshops</t>
  </si>
  <si>
    <t>10092</t>
  </si>
  <si>
    <t>Accelerating Grape Cultivar Improvement via Phenotyping Centers and Next Generation Markers</t>
  </si>
  <si>
    <t>10102</t>
  </si>
  <si>
    <t>Missouri State Emergency Management Agency</t>
  </si>
  <si>
    <t>Hazard Mitigation Plan for Dade County</t>
  </si>
  <si>
    <t>10093</t>
  </si>
  <si>
    <t>National Science Foundation - Collaboration in Mathematical Geosciences</t>
  </si>
  <si>
    <t>CMG Collaborative Research:  Developing Novel Machine Learning Methods for Advanced Satellite Image Interpretation to Evaluate Ecosystem Sustainability</t>
  </si>
  <si>
    <t>09014</t>
  </si>
  <si>
    <t>Big River Mining Sediment Storage Assessment</t>
  </si>
  <si>
    <t>NASA</t>
  </si>
  <si>
    <t>10123</t>
  </si>
  <si>
    <t>Developing an Integrated System for Keeping the Food Supply Safe in Missouri</t>
  </si>
  <si>
    <t>10110</t>
  </si>
  <si>
    <t>Alltech Corporation</t>
  </si>
  <si>
    <t>Ability of Mycosorb to Offset the Detrimental Effects of Mycotoxin Ingestion on the Recovery of Horses Subjected to an Anaerobic Exercise Test</t>
  </si>
  <si>
    <t>04155</t>
  </si>
  <si>
    <t>A Partnership to Conduct Vital Signs Monitoring of Natural Resources in NPS Units</t>
  </si>
  <si>
    <t>10122</t>
  </si>
  <si>
    <t>National Science Foundation / IRES</t>
  </si>
  <si>
    <t>US-China Research Initiative:  Building on Current Collaborations in Nano-Biotechnology with Applications in New Materials and Sustainability</t>
  </si>
  <si>
    <t>10126</t>
  </si>
  <si>
    <t>Master's Program in Homeland Security STEM:  Preparing Scientists with Practical Homeland Security Skills</t>
  </si>
  <si>
    <t>Hazard Mitigation Plan for Polk County</t>
  </si>
  <si>
    <t>Hazard Mitigation Plan for Dallas County</t>
  </si>
  <si>
    <t>09111</t>
  </si>
  <si>
    <t>Plymate, L</t>
  </si>
  <si>
    <t>Missouri Department of Higher Education</t>
  </si>
  <si>
    <t>Building and Connecting Mathematical Concepts Through In-Depth and Technology-Rich Explorations</t>
  </si>
  <si>
    <t>09030</t>
  </si>
  <si>
    <t>Springfield MS4/TMDL Monitoring Project</t>
  </si>
  <si>
    <t>10108</t>
  </si>
  <si>
    <t>National Science Foundation / Electronic, Photonics, and Device Technologies</t>
  </si>
  <si>
    <t>Transition Metal Oxide-Organic Heterojunctions for Photovoltaic Applications</t>
  </si>
  <si>
    <t>10109</t>
  </si>
  <si>
    <t>Continuing Fixed-Weight Learning Neural Networks on Fast Optical Hardware</t>
  </si>
  <si>
    <t>10136</t>
  </si>
  <si>
    <t>Missouri Department of Agriculture Specialty Crop Block Program</t>
  </si>
  <si>
    <t>Consumer Trends and Preferences at Missouri Farmers Markets</t>
  </si>
  <si>
    <t>10133</t>
  </si>
  <si>
    <t>Contaminants of Emerging Concern in the Great Lakes Basin:  Studies Evaluating Differing Modes of Action and Reproductive Effects with Freshwater Mussels</t>
  </si>
  <si>
    <t>Acoustic and Mist Net Surveys for Bats with Emphasis on Endangered Bats at Wappapello Training Sites</t>
  </si>
  <si>
    <t>10142</t>
  </si>
  <si>
    <t>Missouri Department of Natural Resources</t>
  </si>
  <si>
    <t>Green Leadership Academy for Diverse Ecosystems (GLADE):  An Environmental Academy for High School Students</t>
  </si>
  <si>
    <t>05161</t>
  </si>
  <si>
    <t>Establishment of a Sustainable Grapevine Importation and Certification Program for Midwest Regions</t>
  </si>
  <si>
    <t>08130</t>
  </si>
  <si>
    <t>Missouri Innovation Academy</t>
  </si>
  <si>
    <t>10132</t>
  </si>
  <si>
    <t>Missouri Small Wastewter Facilities Needs Assessment</t>
  </si>
  <si>
    <t>Missouri Department of Natural Resources via the Boonslick Regional Planning Commission</t>
  </si>
  <si>
    <t>10134</t>
  </si>
  <si>
    <t>Missouri Office of Homeland Security</t>
  </si>
  <si>
    <t>2009 Homeland Security Regionalization Grant Program</t>
  </si>
  <si>
    <t>10143</t>
  </si>
  <si>
    <t>City of Buffalo</t>
  </si>
  <si>
    <t>City of Buffalo Multi-Purpose Mallory Elementary School Tornado Safe Room</t>
  </si>
  <si>
    <t>10145</t>
  </si>
  <si>
    <t>Geomorphic Assessment of Upper Wards Branch, Springfield, Missouri</t>
  </si>
  <si>
    <t>10154</t>
  </si>
  <si>
    <t>William H. Darr Center Phase III Educational Technology Equipment - Sustainable Agricultural and Environmental Solutions</t>
  </si>
  <si>
    <t>10156</t>
  </si>
  <si>
    <t>Farmers Markets:  Characteristics of Market Managers and Other Factors Influencing Market Organization</t>
  </si>
  <si>
    <t>10152</t>
  </si>
  <si>
    <t>Determining the Appropriate Duration of Toxicity Tests with Glochidia of Native Freshwater Mussels</t>
  </si>
  <si>
    <t>10151</t>
  </si>
  <si>
    <t>Prussia, C</t>
  </si>
  <si>
    <t>Leopold Education Project/Pheasants Forever - Grants for Community Projects</t>
  </si>
  <si>
    <t>A Model for LEP (Leopold Education Project) Integrating Home Schooling Parents and Education Majors</t>
  </si>
  <si>
    <t>09021</t>
  </si>
  <si>
    <t>Determine Summer Habitat Use by Indiana Bats to Inform Adaptive Management Actions at Ozark National Scenic Riverways</t>
  </si>
  <si>
    <t>10162</t>
  </si>
  <si>
    <t>U.S. Fish &amp; Wildlife Service via Sho-Me Power</t>
  </si>
  <si>
    <t>Determination of Presence or Absence of Endangered Bat Species, Indiana Bats</t>
  </si>
  <si>
    <t>10153</t>
  </si>
  <si>
    <t>Greater Ozarks Audubon Society - Together Green Innovation Grant</t>
  </si>
  <si>
    <t>GLADE - Green Leadership Academy for Diverse Ecosystems</t>
  </si>
  <si>
    <t>07059</t>
  </si>
  <si>
    <t>Missouri Department of Agriculture via University of Missouri - Columbia</t>
  </si>
  <si>
    <t>10155</t>
  </si>
  <si>
    <t>Research Facility Addition to Temple Hall</t>
  </si>
  <si>
    <t>MRI:  Acquisiton of an Immersive Virtual Environment System to  Support Research in the Built Environment</t>
  </si>
  <si>
    <t>10160</t>
  </si>
  <si>
    <t xml:space="preserve">Gouzie, D </t>
  </si>
  <si>
    <t>U.S. Department of Energy via the Missouri Department of Natural Resources</t>
  </si>
  <si>
    <t>Proof of Feasibility of CO2 Injection into the Forest City Basin</t>
  </si>
  <si>
    <t>10161</t>
  </si>
  <si>
    <t>10173</t>
  </si>
  <si>
    <t>Greene, B</t>
  </si>
  <si>
    <t>Dickerson Park Zoo - Friends of the Zoo</t>
  </si>
  <si>
    <t>Spatial Patterns and Habitat Use of the Mudsnake (Farancia Abacura) at Mingo National Wildlife Refuge, MO</t>
  </si>
  <si>
    <t>10166</t>
  </si>
  <si>
    <t>Cheng, Y</t>
  </si>
  <si>
    <t>2010 MAKO Undergraduate Math Research Conference</t>
  </si>
  <si>
    <t>10175</t>
  </si>
  <si>
    <t>Phytoplankton Analyses of Beaver Lake Reservoir, Arkansas</t>
  </si>
  <si>
    <t>10176</t>
  </si>
  <si>
    <t>Prevalence, Persistence, and Progression of Geomyces destructans Infection and Development of WNS in Missouri Bats</t>
  </si>
  <si>
    <t>Steiert, J</t>
  </si>
  <si>
    <t>10174</t>
  </si>
  <si>
    <t>FY 08 Interoperable Emergency Communication Grant Program - Regionalization (IECGP-Reg.) travel</t>
  </si>
  <si>
    <t>10178</t>
  </si>
  <si>
    <t>Qiu, X</t>
  </si>
  <si>
    <t>Early Childhood Obesity Prevention by Improving Contextual Factors in the Built Environment</t>
  </si>
  <si>
    <t>10180</t>
  </si>
  <si>
    <t>Defense Microelectronics Activity</t>
  </si>
  <si>
    <t>Machine ESSENC</t>
  </si>
  <si>
    <t>10030</t>
  </si>
  <si>
    <t>Franklin, K</t>
  </si>
  <si>
    <t>ENG</t>
  </si>
  <si>
    <t>COAL</t>
  </si>
  <si>
    <t>National Writing Project Corporation via University of Missouri Columbia</t>
  </si>
  <si>
    <t>The Missouri Writing Project Network-Local Sites Research Initiative Cohort V Study</t>
  </si>
  <si>
    <t>Barnes, R</t>
  </si>
  <si>
    <t>Spring Dance Concert</t>
  </si>
  <si>
    <t>04196</t>
  </si>
  <si>
    <t>Bloodworth, J</t>
  </si>
  <si>
    <t>MFAA</t>
  </si>
  <si>
    <t>Missouri Fine Arts Academy</t>
  </si>
  <si>
    <t>10140</t>
  </si>
  <si>
    <t>National Writing Project Local Sites Research Initiative</t>
  </si>
  <si>
    <t>Local Sites Research Initiative Cohort VI</t>
  </si>
  <si>
    <t>10100</t>
  </si>
  <si>
    <t>Clark, D</t>
  </si>
  <si>
    <t>The Kurt Weill Foundation for Music</t>
  </si>
  <si>
    <t>The Seven Deadly Sins - Production</t>
  </si>
  <si>
    <t>10179</t>
  </si>
  <si>
    <t>Berquist, C</t>
  </si>
  <si>
    <t>CDR</t>
  </si>
  <si>
    <t>Networks for Girls - A Family Group Conferencing and Girls Circle Program</t>
  </si>
  <si>
    <t>08044</t>
  </si>
  <si>
    <t>National Writing Project via the National Writing Project</t>
  </si>
  <si>
    <t>Ozarks Writing Project</t>
  </si>
  <si>
    <t>Michalczyk, M</t>
  </si>
  <si>
    <t>AD</t>
  </si>
  <si>
    <t>TCM</t>
  </si>
  <si>
    <t>COBA</t>
  </si>
  <si>
    <t>Gebken, R</t>
  </si>
  <si>
    <t>Slattery, K</t>
  </si>
  <si>
    <t>10066</t>
  </si>
  <si>
    <t>Byrd, S</t>
  </si>
  <si>
    <t>ACC</t>
  </si>
  <si>
    <t>Senior Citizen Services Fund (GCSCSF) Greene County</t>
  </si>
  <si>
    <t>Senior Sundaes and Senior Hot Chocolate Wednesdays</t>
  </si>
  <si>
    <t>04211</t>
  </si>
  <si>
    <t>Anderson, R</t>
  </si>
  <si>
    <t>SBDC</t>
  </si>
  <si>
    <t>Small Business &amp; Technology Development Center</t>
  </si>
  <si>
    <t>Community Partnership of the Ozarks (CPO)</t>
  </si>
  <si>
    <t>Volunteer Income Tax Assistance (VITA) Across the Life Span (ATLS) Program</t>
  </si>
  <si>
    <t>10097</t>
  </si>
  <si>
    <t>Bruce, R</t>
  </si>
  <si>
    <t>CIP</t>
  </si>
  <si>
    <t>Illinois Center for Transportation</t>
  </si>
  <si>
    <t>An Expert Approach to Highway Construction Scheduling</t>
  </si>
  <si>
    <t>07169</t>
  </si>
  <si>
    <t>Meinert, D</t>
  </si>
  <si>
    <t>International Management Education Center (IMEC)</t>
  </si>
  <si>
    <t>China EMBA Cohort 4</t>
  </si>
  <si>
    <t>MGT</t>
  </si>
  <si>
    <t>10137</t>
  </si>
  <si>
    <t>Karuppan, C</t>
  </si>
  <si>
    <t>Singapore Tourism Board</t>
  </si>
  <si>
    <t>Medical Tourism: Environmental Scan</t>
  </si>
  <si>
    <t>Strong, S</t>
  </si>
  <si>
    <t>China EMBA Cohort 5</t>
  </si>
  <si>
    <t>Feder</t>
  </si>
  <si>
    <t>04179</t>
  </si>
  <si>
    <t>Shermer, A</t>
  </si>
  <si>
    <t>CLSE</t>
  </si>
  <si>
    <t>COED</t>
  </si>
  <si>
    <t>Blindness Skills Specialist</t>
  </si>
  <si>
    <t>05003</t>
  </si>
  <si>
    <t>Kear, D</t>
  </si>
  <si>
    <t>Project Access</t>
  </si>
  <si>
    <t>09058</t>
  </si>
  <si>
    <t>Casertano, M</t>
  </si>
  <si>
    <t>CEFS</t>
  </si>
  <si>
    <t>Enhancement of child care program for children 3 months to 3 years at the MSU Child Development Center</t>
  </si>
  <si>
    <t>Cemore, J</t>
  </si>
  <si>
    <t>09184</t>
  </si>
  <si>
    <t>Cunningham, D</t>
  </si>
  <si>
    <t>Learning Connections CDA Training Program</t>
  </si>
  <si>
    <t>FY 2009</t>
  </si>
  <si>
    <t>Swindell, J</t>
  </si>
  <si>
    <t>Test, J</t>
  </si>
  <si>
    <t>Garrison-Kane, L</t>
  </si>
  <si>
    <t>05091</t>
  </si>
  <si>
    <t>Missouri Assistive Technology Council</t>
  </si>
  <si>
    <t>Regional Assistive Technology Demonstration Center Grant Award</t>
  </si>
  <si>
    <t>Sell, R</t>
  </si>
  <si>
    <t>ISI</t>
  </si>
  <si>
    <t>10146</t>
  </si>
  <si>
    <t>Anderson-Ituarte</t>
  </si>
  <si>
    <t>Missouri Department of Elementary and Secondary Education ( MO DESE)</t>
  </si>
  <si>
    <t>Visual Impairment/ Orientation and Mobility Tuition Scholarships</t>
  </si>
  <si>
    <t>MacGregor, C</t>
  </si>
  <si>
    <t>University of Missouri - Columbia</t>
  </si>
  <si>
    <t>Doctor of Education Cooperative Program in Educational Leadership</t>
  </si>
  <si>
    <t>10165</t>
  </si>
  <si>
    <t>RFT</t>
  </si>
  <si>
    <t>U.S. Department of Education (US DOE)</t>
  </si>
  <si>
    <t>Developing the collective capacity of rural school districts to improve student learning</t>
  </si>
  <si>
    <t>09074</t>
  </si>
  <si>
    <t>Cutbirth, S</t>
  </si>
  <si>
    <t>SWRPDC</t>
  </si>
  <si>
    <t>Missouri Department of Elementary and Secondary Education (MO DESE)</t>
  </si>
  <si>
    <t>Southwest Regional Professional Development Center</t>
  </si>
  <si>
    <t>10079</t>
  </si>
  <si>
    <t>Edgar, W</t>
  </si>
  <si>
    <t>LIB</t>
  </si>
  <si>
    <t>Institute for Museum and Library Services Laura Bush 21st Century Librarian Program via the University of Missouri Columbia</t>
  </si>
  <si>
    <t>Educating Doctoral Students:  Reaching Students Where They Live</t>
  </si>
  <si>
    <t>Jackson-Brown, G</t>
  </si>
  <si>
    <t>Mackey, N</t>
  </si>
  <si>
    <t>10010</t>
  </si>
  <si>
    <t>Richards, D</t>
  </si>
  <si>
    <t>Institute of Museum and Library Services</t>
  </si>
  <si>
    <t>Digital Archives Initiative Phase II</t>
  </si>
  <si>
    <t>10127</t>
  </si>
  <si>
    <t>Blackwood, R; Litchy, K; Wheeler, J</t>
  </si>
  <si>
    <t>HHPA</t>
  </si>
  <si>
    <t>PRES</t>
  </si>
  <si>
    <t>Mid-America Arts Alliance</t>
  </si>
  <si>
    <t>The Season 2010-2011</t>
  </si>
  <si>
    <t>10035</t>
  </si>
  <si>
    <t>Blackwood, R</t>
  </si>
  <si>
    <t>The Season 2009-2010 at Juanita K. Hammons Hall for the Performing Arts</t>
  </si>
  <si>
    <t>10067</t>
  </si>
  <si>
    <t>Duitsman, D</t>
  </si>
  <si>
    <t>OPHI</t>
  </si>
  <si>
    <t>PROV</t>
  </si>
  <si>
    <t>Arkansas State Health Department</t>
  </si>
  <si>
    <t>Student Field Experience at the Arkansas State Health Department</t>
  </si>
  <si>
    <t>09082</t>
  </si>
  <si>
    <t>Missouri Departmentof Health and Senior Services</t>
  </si>
  <si>
    <t>Youth Tobacco Prevention Implementation</t>
  </si>
  <si>
    <t>Joyce, D</t>
  </si>
  <si>
    <t>Population Based Health Standards for Primary Care and Mental Health</t>
  </si>
  <si>
    <t xml:space="preserve">Missouri Foundation for Health  </t>
  </si>
  <si>
    <t>Project Smokbusters</t>
  </si>
  <si>
    <t>Thompson, J</t>
  </si>
  <si>
    <t>07088</t>
  </si>
  <si>
    <t>Missouri Foundation for Health via University of Missouri - Columbia</t>
  </si>
  <si>
    <t>MU CASE and Smokebusters - Phase II tobacco Prevention and Cessation Initiative</t>
  </si>
  <si>
    <t>10149</t>
  </si>
  <si>
    <t>Comprehensive Tobacco Control Program</t>
  </si>
  <si>
    <t>10091</t>
  </si>
  <si>
    <t>Mace, M</t>
  </si>
  <si>
    <t>MCC</t>
  </si>
  <si>
    <t>Corporation for National and Community Service</t>
  </si>
  <si>
    <t>Project ReDirect</t>
  </si>
  <si>
    <t>09012</t>
  </si>
  <si>
    <t>Mace. M</t>
  </si>
  <si>
    <t>North Carolina Campus Compact/CNCS</t>
  </si>
  <si>
    <t>Missouri Meets the Challenge!</t>
  </si>
  <si>
    <t>10043</t>
  </si>
  <si>
    <t>Curry, M</t>
  </si>
  <si>
    <t>CASE</t>
  </si>
  <si>
    <t>VPRED</t>
  </si>
  <si>
    <t>Acoustically Propelled Catheter Guide Wire for Angioplasty</t>
  </si>
  <si>
    <t>F&amp;I</t>
  </si>
  <si>
    <t>Giedd, R</t>
  </si>
  <si>
    <t>JVIC</t>
  </si>
  <si>
    <t>Various</t>
  </si>
  <si>
    <t>Facilities and Infrastructure</t>
  </si>
  <si>
    <t>Facilities &amp; Infrastructure</t>
  </si>
  <si>
    <t>Younger, S</t>
  </si>
  <si>
    <t>10029</t>
  </si>
  <si>
    <t>Durham, P</t>
  </si>
  <si>
    <t>CBLS</t>
  </si>
  <si>
    <t>St. John's Research Institute</t>
  </si>
  <si>
    <t>Povinol Cell Culture Toxicity Testing</t>
  </si>
  <si>
    <t>10061</t>
  </si>
  <si>
    <t>Diamond, A</t>
  </si>
  <si>
    <t>BRD SVC</t>
  </si>
  <si>
    <t>Corporation for Public Broadcasting</t>
  </si>
  <si>
    <t>KSMU Radio Community Service Grant</t>
  </si>
  <si>
    <t>10062</t>
  </si>
  <si>
    <t>KOZK Television Local Service Grant</t>
  </si>
  <si>
    <t>10063</t>
  </si>
  <si>
    <t>KOZK Television Interconnection Grant</t>
  </si>
  <si>
    <t>10064</t>
  </si>
  <si>
    <t>KOZK Community Service Grant</t>
  </si>
  <si>
    <t>07102</t>
  </si>
  <si>
    <t>U.S. Department of Education via Burrell Behavioral Health</t>
  </si>
  <si>
    <t>Missouri State PIRC - Southwest</t>
  </si>
  <si>
    <t>10107</t>
  </si>
  <si>
    <t>National Telecommunications &amp; Information Administration</t>
  </si>
  <si>
    <t>KOZK HD Studio Equipment</t>
  </si>
  <si>
    <t>10112</t>
  </si>
  <si>
    <t>Patel, R</t>
  </si>
  <si>
    <t>Unattended Sensors</t>
  </si>
  <si>
    <t>10119</t>
  </si>
  <si>
    <t>Speer, R</t>
  </si>
  <si>
    <t>National Energy Technology Laboratory</t>
  </si>
  <si>
    <t>Polymer-Based Resistive Heating Coating to Reduce Overall Energy Consumption</t>
  </si>
  <si>
    <t>10113</t>
  </si>
  <si>
    <t>National Headache Foundation</t>
  </si>
  <si>
    <t>Fractaline Regulation of CGRP Expression in Trigeminal Ganglion Neurons</t>
  </si>
  <si>
    <t>10114</t>
  </si>
  <si>
    <t>Capnia, Inc.</t>
  </si>
  <si>
    <t>Correlation of Effect of Intranasal Delivery of Carbon Dioxide on Calcitonin Gene-Related Peptide</t>
  </si>
  <si>
    <t>10115</t>
  </si>
  <si>
    <t>GlaxoSmithKline</t>
  </si>
  <si>
    <t>Identification of Sumatriptan/Naproxen Sodium-Regulated Cytokines and Signaling Proteins in Trigeminal Ganglia and Trigeminal Nucleus Caudalis by Array Analysis</t>
  </si>
  <si>
    <t>10117</t>
  </si>
  <si>
    <t>Evaluation of CGRP, Estrogen, Cortisol, VIP, Norepinephrine, PGE2, PGI2, and Endorphin Levels in Saliva of Menstrual Migrain Patients Before and After Treatment with Treximet</t>
  </si>
  <si>
    <t>10111</t>
  </si>
  <si>
    <t>Banyan Group, Inc.</t>
  </si>
  <si>
    <t>Calcitonin Gene-related Peptide Levels in the Pathogenesis of Chronic Migraine</t>
  </si>
  <si>
    <t>Facilities and Infrastructure 1st quarter</t>
  </si>
  <si>
    <t>10150</t>
  </si>
  <si>
    <t>Random Number Generation for High Performance Computing</t>
  </si>
  <si>
    <t>10070</t>
  </si>
  <si>
    <t>Development of a Rapid and sensitive Method for determining CGRP Levels in Human Saliva</t>
  </si>
  <si>
    <t>06146</t>
  </si>
  <si>
    <t>Self-Detoxifying Polymer System for Chemical and Biological Warfare Agents</t>
  </si>
  <si>
    <t>Facilities and Infrastructure 4th quarter</t>
  </si>
  <si>
    <t>10172</t>
  </si>
  <si>
    <t>Merck &amp; Co., Inc.</t>
  </si>
  <si>
    <t>Sustained Elevation of CGRP Levels Leads to Priming of Trigeminal Nociceptors Via Increased expression of ATP Receptors:  Role in transformation of Episodic Migraine Attacks to Chronic Migraine Attacks</t>
  </si>
  <si>
    <t>10020</t>
  </si>
  <si>
    <t>National Institute  of Standards and Technology (NIST)</t>
  </si>
  <si>
    <t>JVIC-An Advanced Carbon Devices Processing Laboratory</t>
  </si>
  <si>
    <t>10006</t>
  </si>
  <si>
    <t>BSS</t>
  </si>
  <si>
    <t>WP</t>
  </si>
  <si>
    <t>Missouri State University West Plains Community Shelter</t>
  </si>
  <si>
    <t>Infrastructure</t>
  </si>
  <si>
    <t>Lancaster, D</t>
  </si>
  <si>
    <t>SP</t>
  </si>
  <si>
    <t>10002</t>
  </si>
  <si>
    <t>Lunday, H</t>
  </si>
  <si>
    <t>SS</t>
  </si>
  <si>
    <t>Heineman Foundation</t>
  </si>
  <si>
    <t>Project REWARD</t>
  </si>
  <si>
    <t>10118</t>
  </si>
  <si>
    <t>10157</t>
  </si>
  <si>
    <t>BO</t>
  </si>
  <si>
    <t>Kresge Foundation</t>
  </si>
  <si>
    <t>Kresge Fellowship for Green Building</t>
  </si>
  <si>
    <t>10167</t>
  </si>
  <si>
    <t>Comprehensive Clinical Simulator Development Project</t>
  </si>
  <si>
    <t>09136</t>
  </si>
  <si>
    <t>Project Threshold</t>
  </si>
  <si>
    <t>10026</t>
  </si>
  <si>
    <t>Ogletree, N</t>
  </si>
  <si>
    <t>Solutions Project</t>
  </si>
  <si>
    <t>10169</t>
  </si>
  <si>
    <t>Hardin, C</t>
  </si>
  <si>
    <t>MSS</t>
  </si>
  <si>
    <t>SA</t>
  </si>
  <si>
    <t>Kauffman Foundation</t>
  </si>
  <si>
    <t>College Residential Institute 2010</t>
  </si>
  <si>
    <t>Koepke, S</t>
  </si>
  <si>
    <t>TRIO</t>
  </si>
  <si>
    <t>10116</t>
  </si>
  <si>
    <t>U.S. Department of Education</t>
  </si>
  <si>
    <t>TRIO Student Support Services</t>
  </si>
  <si>
    <t>Missouri State University</t>
  </si>
  <si>
    <t>Administrative and Information Services</t>
  </si>
  <si>
    <t>Cost Center Funding:</t>
  </si>
  <si>
    <t>SRP#</t>
  </si>
  <si>
    <t>P.I.s</t>
  </si>
  <si>
    <t>Unit</t>
  </si>
  <si>
    <t>Cost Center</t>
  </si>
  <si>
    <t>Agency</t>
  </si>
  <si>
    <t>Title</t>
  </si>
  <si>
    <t>Agency Type</t>
  </si>
  <si>
    <t>Use</t>
  </si>
  <si>
    <t>Requested Funding</t>
  </si>
  <si>
    <t>College of Health and Human Services</t>
  </si>
  <si>
    <t>College of Humanities and Public Affairs</t>
  </si>
  <si>
    <t>College of Natural and Applied Sciences</t>
  </si>
  <si>
    <t>College of Arts and Letters</t>
  </si>
  <si>
    <t>TD</t>
  </si>
  <si>
    <t>College of Business Administration</t>
  </si>
  <si>
    <t>College of Education</t>
  </si>
  <si>
    <t>Library</t>
  </si>
  <si>
    <t>President's Office</t>
  </si>
  <si>
    <t>Office of the Provost</t>
  </si>
  <si>
    <t>VP of Research and Economic Development</t>
  </si>
  <si>
    <t>West Plains</t>
  </si>
  <si>
    <t>Student Affairs</t>
  </si>
  <si>
    <t>Allen, N</t>
  </si>
  <si>
    <t>Wang, J</t>
  </si>
  <si>
    <t>Woodard, R</t>
  </si>
  <si>
    <t>Gloe, D</t>
  </si>
  <si>
    <t>Seckman, C</t>
  </si>
  <si>
    <t>Dodge, S</t>
  </si>
  <si>
    <t>Sims-Giddens, S</t>
  </si>
  <si>
    <t>Flynn, J</t>
  </si>
  <si>
    <t>Johnson, D</t>
  </si>
  <si>
    <t>EGR</t>
  </si>
  <si>
    <t xml:space="preserve"> Luo, J</t>
  </si>
  <si>
    <t>Slattery, D</t>
  </si>
  <si>
    <t>Frederick, D</t>
  </si>
  <si>
    <t xml:space="preserve"> Gebken, R</t>
  </si>
  <si>
    <t xml:space="preserve"> Slattery, D</t>
  </si>
  <si>
    <t>Mann, M</t>
  </si>
  <si>
    <t>Arthaud, T</t>
  </si>
  <si>
    <t>Cornelius-White, J</t>
  </si>
  <si>
    <t>Brown, D</t>
  </si>
  <si>
    <t>Hamby, D</t>
  </si>
  <si>
    <t>Jones, D</t>
  </si>
  <si>
    <t>FY 2010 University Requested Funding:</t>
  </si>
  <si>
    <t>Research/Education</t>
  </si>
  <si>
    <t>U.S. Small Business Administration via University of Missouri-Columbia</t>
  </si>
  <si>
    <t>U.S. Department of Public Safety</t>
  </si>
  <si>
    <t>U.S. Department of Agriculture via University of Missouri - Columbia</t>
  </si>
  <si>
    <t>U.S. Department of Agriculture via Missouri Department of Agriculture</t>
  </si>
  <si>
    <t>U.S. Department of Agriculture via Alpha Scents</t>
  </si>
  <si>
    <t>U.S. Department of Agriculture, Agricultural Marketing Service</t>
  </si>
  <si>
    <t>U.S. Geological Survey</t>
  </si>
  <si>
    <t>U.S. Geological Survey via North Carolina State University</t>
  </si>
  <si>
    <t>U.S. Geological Survey via University of Georgia</t>
  </si>
  <si>
    <t>U.S. Environmental Protection Agency / Environmental Education Grants</t>
  </si>
  <si>
    <t>U.S. Geological Survey / Louisiana Water Science Center</t>
  </si>
  <si>
    <t>U.S. Geological Survey via the Arkansas Water Science Center</t>
  </si>
  <si>
    <t xml:space="preserve">U.S. Department of Agriculture </t>
  </si>
  <si>
    <t>U.S. Department of Agriculture Special Crop Research Initiative via Cornell</t>
  </si>
  <si>
    <t>U.S. Department of Energy / Grologic Sequestration Training and Research</t>
  </si>
  <si>
    <t>U.S. Department of Homeland Security Career Development Grant</t>
  </si>
  <si>
    <t>U.S. Department of Commerce / NIST</t>
  </si>
  <si>
    <t>U.S. Department of Agriculture / Early Childhood Obesity Prevention</t>
  </si>
  <si>
    <t>National Science Foundation via the Mathematical Association of America</t>
  </si>
  <si>
    <t>U.S. Army Corps of Engineers (COE) St. Louis District</t>
  </si>
  <si>
    <t>U.S. Department of Health and Humans Services via AT Still University</t>
  </si>
  <si>
    <t>National Institutes of Health/NBIB</t>
  </si>
  <si>
    <t>U.S. Air Force Office of Special Investigations (USAF OSI) / Dept. of Homeland Security</t>
  </si>
  <si>
    <t>ERDC &amp; U.S. Army Corps of Engineers - Kansas City District</t>
  </si>
  <si>
    <t>Statistical Research, Inc. &amp; U.S. Army Corps of Engineers - Kansas City District</t>
  </si>
  <si>
    <t>John Milner Associates, Inc. &amp; U.S. Army Corps of Engineers - St. Louis District</t>
  </si>
  <si>
    <t>U.S. Department of Agriculture - RBEG</t>
  </si>
  <si>
    <t>U.S. National Park Service via CESU</t>
  </si>
  <si>
    <t>U.S. Deparment of Agriculture-Viticulture Consortium/East Section</t>
  </si>
  <si>
    <t>U.S. Dept. of the Interior / U.S. Geological Survey</t>
  </si>
  <si>
    <t>U.S. Army &amp; Foster Miller via Brewer Science, Inc.</t>
  </si>
  <si>
    <t>U.S. Department of Defense via Ken Aamodt Research and Development</t>
  </si>
  <si>
    <t>U.S. Army RDECOM via Crosslink</t>
  </si>
  <si>
    <t>Federal Emergency Management Agency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</si>
</sst>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3" formatCode="_(* #,##0.00_);_(* \(#,##0.00\);_(* &quot;-&quot;??_);_(@_)"/>
    <numFmt numFmtId="164" formatCode="&quot;$&quot;#,##0"/>
    <numFmt numFmtId="165" formatCode="mm/dd/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1"/>
      <name val="Cambria"/>
      <family val="1"/>
    </font>
    <font>
      <b/>
      <sz val="20"/>
      <color theme="0" tint="-4.9989318521683403E-2"/>
      <name val="Cambria"/>
      <family val="1"/>
      <scheme val="major"/>
    </font>
    <font>
      <b/>
      <sz val="16"/>
      <color theme="0" tint="-4.9989318521683403E-2"/>
      <name val="Cambria"/>
      <family val="1"/>
      <scheme val="major"/>
    </font>
    <font>
      <b/>
      <sz val="16"/>
      <name val="Cambria"/>
      <family val="1"/>
      <scheme val="major"/>
    </font>
    <font>
      <b/>
      <sz val="1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rgb="FF4A001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4">
    <xf numFmtId="0" fontId="0" fillId="0" borderId="0" xfId="0"/>
    <xf numFmtId="0" fontId="7" fillId="4" borderId="2" xfId="0" applyFont="1" applyFill="1" applyBorder="1" applyAlignment="1">
      <alignment horizontal="center" wrapText="1"/>
    </xf>
    <xf numFmtId="0" fontId="7" fillId="4" borderId="2" xfId="0" applyFont="1" applyFill="1" applyBorder="1" applyAlignment="1">
      <alignment horizontal="center"/>
    </xf>
    <xf numFmtId="0" fontId="0" fillId="0" borderId="0" xfId="0" applyAlignment="1">
      <alignment wrapText="1"/>
    </xf>
    <xf numFmtId="49" fontId="2" fillId="0" borderId="2" xfId="2" applyNumberFormat="1" applyFont="1" applyBorder="1" applyAlignment="1" applyProtection="1">
      <alignment horizontal="center"/>
      <protection locked="0"/>
    </xf>
    <xf numFmtId="0" fontId="2" fillId="0" borderId="2" xfId="2" applyFont="1" applyBorder="1" applyProtection="1">
      <protection locked="0"/>
    </xf>
    <xf numFmtId="0" fontId="2" fillId="0" borderId="2" xfId="2" applyFont="1" applyBorder="1" applyAlignment="1" applyProtection="1">
      <alignment horizontal="center"/>
      <protection locked="0"/>
    </xf>
    <xf numFmtId="0" fontId="2" fillId="0" borderId="2" xfId="2" applyFont="1" applyBorder="1" applyAlignment="1" applyProtection="1">
      <alignment wrapText="1"/>
      <protection locked="0"/>
    </xf>
    <xf numFmtId="49" fontId="3" fillId="0" borderId="2" xfId="3" applyNumberFormat="1" applyFont="1" applyBorder="1" applyAlignment="1" applyProtection="1">
      <alignment horizontal="center"/>
      <protection locked="0"/>
    </xf>
    <xf numFmtId="0" fontId="3" fillId="0" borderId="2" xfId="3" applyFont="1" applyBorder="1" applyProtection="1">
      <protection locked="0"/>
    </xf>
    <xf numFmtId="0" fontId="3" fillId="0" borderId="2" xfId="3" applyFont="1" applyBorder="1" applyAlignment="1" applyProtection="1">
      <alignment horizontal="center"/>
      <protection locked="0"/>
    </xf>
    <xf numFmtId="0" fontId="3" fillId="0" borderId="2" xfId="3" applyFont="1" applyBorder="1" applyAlignment="1" applyProtection="1">
      <alignment wrapText="1"/>
      <protection locked="0"/>
    </xf>
    <xf numFmtId="49" fontId="3" fillId="0" borderId="2" xfId="4" applyNumberFormat="1" applyFont="1" applyBorder="1" applyAlignment="1" applyProtection="1">
      <alignment horizontal="center"/>
      <protection locked="0"/>
    </xf>
    <xf numFmtId="0" fontId="3" fillId="0" borderId="2" xfId="4" applyFont="1" applyBorder="1" applyProtection="1">
      <protection locked="0"/>
    </xf>
    <xf numFmtId="0" fontId="3" fillId="0" borderId="2" xfId="4" applyFont="1" applyBorder="1" applyAlignment="1" applyProtection="1">
      <alignment horizontal="center"/>
      <protection locked="0"/>
    </xf>
    <xf numFmtId="0" fontId="3" fillId="0" borderId="2" xfId="4" applyFont="1" applyBorder="1" applyAlignment="1" applyProtection="1">
      <alignment wrapText="1"/>
      <protection locked="0"/>
    </xf>
    <xf numFmtId="49" fontId="3" fillId="0" borderId="2" xfId="4" applyNumberFormat="1" applyFont="1" applyFill="1" applyBorder="1" applyAlignment="1" applyProtection="1">
      <alignment horizontal="center"/>
    </xf>
    <xf numFmtId="0" fontId="3" fillId="0" borderId="2" xfId="4" applyFont="1" applyFill="1" applyBorder="1" applyProtection="1"/>
    <xf numFmtId="0" fontId="3" fillId="0" borderId="2" xfId="4" applyFont="1" applyFill="1" applyBorder="1" applyAlignment="1" applyProtection="1">
      <alignment horizontal="center"/>
    </xf>
    <xf numFmtId="0" fontId="3" fillId="0" borderId="2" xfId="4" applyFont="1" applyFill="1" applyBorder="1" applyAlignment="1" applyProtection="1">
      <alignment wrapText="1"/>
    </xf>
    <xf numFmtId="0" fontId="3" fillId="0" borderId="2" xfId="4" applyFont="1" applyFill="1" applyBorder="1" applyAlignment="1" applyProtection="1">
      <alignment horizontal="left"/>
    </xf>
    <xf numFmtId="0" fontId="3" fillId="0" borderId="2" xfId="4" applyFont="1" applyFill="1" applyBorder="1" applyAlignment="1" applyProtection="1">
      <alignment horizontal="left" wrapText="1"/>
    </xf>
    <xf numFmtId="165" fontId="3" fillId="0" borderId="2" xfId="5" applyNumberFormat="1" applyFont="1" applyBorder="1" applyAlignment="1" applyProtection="1">
      <alignment horizontal="center"/>
      <protection locked="0"/>
    </xf>
    <xf numFmtId="0" fontId="3" fillId="0" borderId="2" xfId="5" applyFont="1" applyBorder="1" applyProtection="1">
      <protection locked="0"/>
    </xf>
    <xf numFmtId="0" fontId="3" fillId="0" borderId="2" xfId="5" applyFont="1" applyBorder="1" applyAlignment="1" applyProtection="1">
      <alignment horizontal="center"/>
      <protection locked="0"/>
    </xf>
    <xf numFmtId="0" fontId="3" fillId="0" borderId="2" xfId="5" applyFont="1" applyBorder="1" applyAlignment="1" applyProtection="1">
      <alignment wrapText="1"/>
      <protection locked="0"/>
    </xf>
    <xf numFmtId="49" fontId="3" fillId="0" borderId="2" xfId="6" applyNumberFormat="1" applyFont="1" applyBorder="1" applyAlignment="1" applyProtection="1">
      <alignment horizontal="center"/>
      <protection locked="0"/>
    </xf>
    <xf numFmtId="0" fontId="3" fillId="0" borderId="2" xfId="6" applyFont="1" applyBorder="1" applyProtection="1">
      <protection locked="0"/>
    </xf>
    <xf numFmtId="0" fontId="3" fillId="0" borderId="2" xfId="6" applyFont="1" applyBorder="1" applyAlignment="1" applyProtection="1">
      <alignment horizontal="center"/>
      <protection locked="0"/>
    </xf>
    <xf numFmtId="0" fontId="3" fillId="0" borderId="2" xfId="6" applyFont="1" applyBorder="1" applyAlignment="1" applyProtection="1">
      <alignment wrapText="1"/>
      <protection locked="0"/>
    </xf>
    <xf numFmtId="49" fontId="3" fillId="0" borderId="2" xfId="2" applyNumberFormat="1" applyFont="1" applyBorder="1" applyAlignment="1" applyProtection="1">
      <alignment horizontal="center"/>
      <protection locked="0"/>
    </xf>
    <xf numFmtId="0" fontId="3" fillId="0" borderId="2" xfId="2" applyFont="1" applyBorder="1" applyProtection="1">
      <protection locked="0"/>
    </xf>
    <xf numFmtId="0" fontId="3" fillId="0" borderId="2" xfId="2" applyFont="1" applyBorder="1" applyAlignment="1" applyProtection="1">
      <alignment horizontal="center"/>
      <protection locked="0"/>
    </xf>
    <xf numFmtId="0" fontId="3" fillId="0" borderId="2" xfId="2" applyFont="1" applyBorder="1" applyAlignment="1" applyProtection="1">
      <alignment wrapText="1"/>
      <protection locked="0"/>
    </xf>
    <xf numFmtId="49" fontId="3" fillId="0" borderId="2" xfId="2" applyNumberFormat="1" applyFont="1" applyFill="1" applyBorder="1" applyAlignment="1" applyProtection="1">
      <alignment horizontal="center"/>
    </xf>
    <xf numFmtId="0" fontId="3" fillId="0" borderId="2" xfId="2" applyFont="1" applyFill="1" applyBorder="1" applyProtection="1"/>
    <xf numFmtId="0" fontId="3" fillId="0" borderId="2" xfId="2" applyFont="1" applyFill="1" applyBorder="1" applyAlignment="1" applyProtection="1">
      <alignment horizontal="center"/>
    </xf>
    <xf numFmtId="0" fontId="3" fillId="0" borderId="2" xfId="2" applyFont="1" applyFill="1" applyBorder="1" applyAlignment="1" applyProtection="1">
      <alignment wrapText="1"/>
    </xf>
    <xf numFmtId="49" fontId="2" fillId="0" borderId="2" xfId="7" applyNumberFormat="1" applyFont="1" applyBorder="1" applyAlignment="1" applyProtection="1">
      <alignment horizontal="center"/>
      <protection locked="0"/>
    </xf>
    <xf numFmtId="0" fontId="2" fillId="0" borderId="2" xfId="7" applyFont="1" applyBorder="1" applyProtection="1">
      <protection locked="0"/>
    </xf>
    <xf numFmtId="0" fontId="2" fillId="0" borderId="2" xfId="7" applyFont="1" applyBorder="1" applyAlignment="1" applyProtection="1">
      <alignment horizontal="center"/>
      <protection locked="0"/>
    </xf>
    <xf numFmtId="0" fontId="2" fillId="0" borderId="2" xfId="7" applyFont="1" applyBorder="1" applyAlignment="1" applyProtection="1">
      <alignment wrapText="1"/>
      <protection locked="0"/>
    </xf>
    <xf numFmtId="49" fontId="2" fillId="0" borderId="2" xfId="7" applyNumberFormat="1" applyFont="1" applyFill="1" applyBorder="1" applyAlignment="1" applyProtection="1">
      <alignment horizontal="center"/>
    </xf>
    <xf numFmtId="0" fontId="2" fillId="0" borderId="2" xfId="7" applyFont="1" applyFill="1" applyBorder="1" applyProtection="1"/>
    <xf numFmtId="0" fontId="2" fillId="0" borderId="2" xfId="7" applyFont="1" applyFill="1" applyBorder="1" applyAlignment="1" applyProtection="1">
      <alignment horizontal="center"/>
    </xf>
    <xf numFmtId="0" fontId="2" fillId="0" borderId="2" xfId="7" applyFont="1" applyFill="1" applyBorder="1" applyAlignment="1" applyProtection="1">
      <alignment wrapText="1"/>
    </xf>
    <xf numFmtId="0" fontId="2" fillId="0" borderId="2" xfId="7" applyFont="1" applyFill="1" applyBorder="1" applyAlignment="1" applyProtection="1">
      <alignment wrapText="1"/>
      <protection locked="0"/>
    </xf>
    <xf numFmtId="49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wrapText="1"/>
      <protection locked="0"/>
    </xf>
    <xf numFmtId="49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49" fontId="2" fillId="0" borderId="2" xfId="8" applyNumberFormat="1" applyFont="1" applyBorder="1" applyAlignment="1" applyProtection="1">
      <alignment horizontal="center"/>
      <protection locked="0"/>
    </xf>
    <xf numFmtId="0" fontId="2" fillId="0" borderId="2" xfId="8" applyFont="1" applyBorder="1" applyProtection="1">
      <protection locked="0"/>
    </xf>
    <xf numFmtId="0" fontId="2" fillId="0" borderId="2" xfId="8" applyFont="1" applyBorder="1" applyAlignment="1" applyProtection="1">
      <alignment horizontal="center"/>
      <protection locked="0"/>
    </xf>
    <xf numFmtId="0" fontId="2" fillId="0" borderId="2" xfId="8" applyFont="1" applyBorder="1" applyAlignment="1" applyProtection="1">
      <alignment wrapText="1"/>
      <protection locked="0"/>
    </xf>
    <xf numFmtId="49" fontId="2" fillId="0" borderId="2" xfId="3" applyNumberFormat="1" applyFont="1" applyBorder="1" applyAlignment="1" applyProtection="1">
      <alignment horizontal="center"/>
      <protection locked="0"/>
    </xf>
    <xf numFmtId="0" fontId="2" fillId="0" borderId="2" xfId="3" applyFont="1" applyBorder="1" applyProtection="1">
      <protection locked="0"/>
    </xf>
    <xf numFmtId="0" fontId="2" fillId="0" borderId="2" xfId="3" applyFont="1" applyBorder="1" applyAlignment="1" applyProtection="1">
      <alignment horizontal="center"/>
      <protection locked="0"/>
    </xf>
    <xf numFmtId="0" fontId="2" fillId="0" borderId="2" xfId="3" applyFont="1" applyBorder="1" applyAlignment="1" applyProtection="1">
      <alignment wrapText="1"/>
      <protection locked="0"/>
    </xf>
    <xf numFmtId="0" fontId="1" fillId="0" borderId="2" xfId="3" applyBorder="1"/>
    <xf numFmtId="49" fontId="2" fillId="0" borderId="2" xfId="4" applyNumberFormat="1" applyFont="1" applyBorder="1" applyAlignment="1" applyProtection="1">
      <alignment horizontal="center"/>
      <protection locked="0"/>
    </xf>
    <xf numFmtId="0" fontId="2" fillId="0" borderId="2" xfId="4" applyFont="1" applyBorder="1" applyProtection="1">
      <protection locked="0"/>
    </xf>
    <xf numFmtId="0" fontId="2" fillId="0" borderId="2" xfId="4" applyFont="1" applyBorder="1" applyAlignment="1" applyProtection="1">
      <alignment horizontal="center"/>
      <protection locked="0"/>
    </xf>
    <xf numFmtId="0" fontId="2" fillId="0" borderId="2" xfId="4" applyFont="1" applyBorder="1" applyAlignment="1" applyProtection="1">
      <alignment wrapText="1"/>
      <protection locked="0"/>
    </xf>
    <xf numFmtId="0" fontId="1" fillId="0" borderId="2" xfId="4" applyBorder="1"/>
    <xf numFmtId="165" fontId="2" fillId="0" borderId="2" xfId="5" applyNumberFormat="1" applyFont="1" applyBorder="1" applyAlignment="1" applyProtection="1">
      <alignment horizontal="center"/>
      <protection locked="0"/>
    </xf>
    <xf numFmtId="0" fontId="2" fillId="0" borderId="2" xfId="5" applyFont="1" applyBorder="1" applyProtection="1">
      <protection locked="0"/>
    </xf>
    <xf numFmtId="0" fontId="2" fillId="0" borderId="2" xfId="5" applyFont="1" applyBorder="1" applyAlignment="1" applyProtection="1">
      <alignment horizontal="center"/>
      <protection locked="0"/>
    </xf>
    <xf numFmtId="0" fontId="2" fillId="0" borderId="2" xfId="5" applyFont="1" applyBorder="1" applyAlignment="1" applyProtection="1">
      <alignment wrapText="1"/>
      <protection locked="0"/>
    </xf>
    <xf numFmtId="0" fontId="1" fillId="0" borderId="2" xfId="5" applyBorder="1"/>
    <xf numFmtId="49" fontId="2" fillId="0" borderId="2" xfId="6" applyNumberFormat="1" applyFont="1" applyBorder="1" applyAlignment="1" applyProtection="1">
      <alignment horizontal="center"/>
      <protection locked="0"/>
    </xf>
    <xf numFmtId="0" fontId="2" fillId="0" borderId="2" xfId="6" applyFont="1" applyBorder="1" applyProtection="1">
      <protection locked="0"/>
    </xf>
    <xf numFmtId="0" fontId="2" fillId="0" borderId="2" xfId="6" applyFont="1" applyBorder="1" applyAlignment="1" applyProtection="1">
      <alignment horizontal="center"/>
      <protection locked="0"/>
    </xf>
    <xf numFmtId="0" fontId="2" fillId="0" borderId="2" xfId="6" applyFont="1" applyBorder="1" applyAlignment="1" applyProtection="1">
      <alignment wrapText="1"/>
      <protection locked="0"/>
    </xf>
    <xf numFmtId="49" fontId="3" fillId="0" borderId="2" xfId="3" applyNumberFormat="1" applyFont="1" applyFill="1" applyBorder="1" applyAlignment="1" applyProtection="1">
      <alignment horizontal="center"/>
    </xf>
    <xf numFmtId="0" fontId="3" fillId="0" borderId="2" xfId="3" applyFont="1" applyFill="1" applyBorder="1" applyAlignment="1" applyProtection="1">
      <alignment horizontal="left"/>
    </xf>
    <xf numFmtId="0" fontId="3" fillId="0" borderId="2" xfId="3" applyFont="1" applyFill="1" applyBorder="1" applyAlignment="1" applyProtection="1">
      <alignment horizontal="center"/>
    </xf>
    <xf numFmtId="0" fontId="3" fillId="0" borderId="2" xfId="3" applyFont="1" applyFill="1" applyBorder="1" applyAlignment="1" applyProtection="1">
      <alignment horizontal="left" wrapText="1"/>
    </xf>
    <xf numFmtId="0" fontId="3" fillId="0" borderId="2" xfId="3" applyFont="1" applyFill="1" applyBorder="1" applyProtection="1"/>
    <xf numFmtId="0" fontId="3" fillId="0" borderId="2" xfId="3" applyFont="1" applyFill="1" applyBorder="1" applyAlignment="1" applyProtection="1">
      <alignment wrapText="1"/>
    </xf>
    <xf numFmtId="165" fontId="3" fillId="0" borderId="2" xfId="5" applyNumberFormat="1" applyFont="1" applyFill="1" applyBorder="1" applyAlignment="1" applyProtection="1">
      <alignment horizontal="center"/>
    </xf>
    <xf numFmtId="0" fontId="3" fillId="0" borderId="2" xfId="5" applyFont="1" applyFill="1" applyBorder="1" applyProtection="1"/>
    <xf numFmtId="0" fontId="3" fillId="0" borderId="2" xfId="5" applyFont="1" applyFill="1" applyBorder="1" applyAlignment="1" applyProtection="1">
      <alignment horizontal="center"/>
    </xf>
    <xf numFmtId="0" fontId="3" fillId="0" borderId="2" xfId="5" applyFont="1" applyFill="1" applyBorder="1" applyAlignment="1" applyProtection="1">
      <alignment wrapText="1"/>
    </xf>
    <xf numFmtId="0" fontId="3" fillId="0" borderId="2" xfId="5" applyFont="1" applyFill="1" applyBorder="1" applyAlignment="1" applyProtection="1">
      <alignment horizontal="left"/>
    </xf>
    <xf numFmtId="0" fontId="3" fillId="0" borderId="2" xfId="5" applyFont="1" applyFill="1" applyBorder="1" applyAlignment="1" applyProtection="1">
      <alignment horizontal="left" wrapText="1"/>
    </xf>
    <xf numFmtId="49" fontId="3" fillId="0" borderId="2" xfId="6" applyNumberFormat="1" applyFont="1" applyFill="1" applyBorder="1" applyAlignment="1" applyProtection="1">
      <alignment horizontal="center"/>
    </xf>
    <xf numFmtId="0" fontId="3" fillId="0" borderId="2" xfId="6" applyFont="1" applyFill="1" applyBorder="1" applyProtection="1"/>
    <xf numFmtId="0" fontId="3" fillId="0" borderId="2" xfId="6" applyFont="1" applyFill="1" applyBorder="1" applyAlignment="1" applyProtection="1">
      <alignment horizontal="center"/>
    </xf>
    <xf numFmtId="0" fontId="3" fillId="0" borderId="2" xfId="6" applyFont="1" applyFill="1" applyBorder="1" applyAlignment="1" applyProtection="1">
      <alignment wrapText="1"/>
    </xf>
    <xf numFmtId="49" fontId="3" fillId="0" borderId="2" xfId="2" applyNumberFormat="1" applyFont="1" applyFill="1" applyBorder="1" applyAlignment="1" applyProtection="1">
      <alignment horizontal="center"/>
      <protection locked="0"/>
    </xf>
    <xf numFmtId="0" fontId="3" fillId="0" borderId="2" xfId="2" applyFont="1" applyFill="1" applyBorder="1" applyProtection="1">
      <protection locked="0"/>
    </xf>
    <xf numFmtId="0" fontId="3" fillId="0" borderId="2" xfId="2" applyFont="1" applyFill="1" applyBorder="1" applyAlignment="1" applyProtection="1">
      <alignment horizontal="center"/>
      <protection locked="0"/>
    </xf>
    <xf numFmtId="0" fontId="3" fillId="0" borderId="2" xfId="2" applyFont="1" applyFill="1" applyBorder="1" applyAlignment="1" applyProtection="1">
      <alignment wrapText="1"/>
      <protection locked="0"/>
    </xf>
    <xf numFmtId="49" fontId="2" fillId="0" borderId="2" xfId="7" applyNumberFormat="1" applyFont="1" applyFill="1" applyBorder="1" applyAlignment="1" applyProtection="1">
      <alignment horizontal="center"/>
      <protection locked="0"/>
    </xf>
    <xf numFmtId="0" fontId="2" fillId="0" borderId="2" xfId="7" applyFont="1" applyFill="1" applyBorder="1" applyProtection="1">
      <protection locked="0"/>
    </xf>
    <xf numFmtId="0" fontId="2" fillId="0" borderId="2" xfId="7" applyFont="1" applyFill="1" applyBorder="1" applyAlignment="1" applyProtection="1">
      <alignment horizontal="center"/>
      <protection locked="0"/>
    </xf>
    <xf numFmtId="49" fontId="2" fillId="0" borderId="2" xfId="0" applyNumberFormat="1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left"/>
    </xf>
    <xf numFmtId="0" fontId="2" fillId="0" borderId="2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left" wrapText="1"/>
    </xf>
    <xf numFmtId="0" fontId="2" fillId="0" borderId="2" xfId="0" applyFont="1" applyFill="1" applyBorder="1" applyAlignment="1" applyProtection="1">
      <alignment horizontal="left" wrapText="1"/>
    </xf>
    <xf numFmtId="0" fontId="3" fillId="0" borderId="2" xfId="0" applyFont="1" applyFill="1" applyBorder="1" applyAlignment="1" applyProtection="1">
      <alignment horizontal="left"/>
    </xf>
    <xf numFmtId="49" fontId="2" fillId="0" borderId="2" xfId="8" applyNumberFormat="1" applyFont="1" applyFill="1" applyBorder="1" applyAlignment="1" applyProtection="1">
      <alignment horizontal="center"/>
      <protection locked="0"/>
    </xf>
    <xf numFmtId="0" fontId="2" fillId="0" borderId="2" xfId="8" applyFont="1" applyFill="1" applyBorder="1" applyProtection="1">
      <protection locked="0"/>
    </xf>
    <xf numFmtId="0" fontId="2" fillId="0" borderId="2" xfId="8" applyFont="1" applyFill="1" applyBorder="1" applyAlignment="1" applyProtection="1">
      <alignment horizontal="center"/>
      <protection locked="0"/>
    </xf>
    <xf numFmtId="0" fontId="2" fillId="0" borderId="2" xfId="8" applyFont="1" applyFill="1" applyBorder="1" applyAlignment="1" applyProtection="1">
      <alignment wrapText="1"/>
      <protection locked="0"/>
    </xf>
    <xf numFmtId="49" fontId="2" fillId="0" borderId="2" xfId="6" applyNumberFormat="1" applyFont="1" applyFill="1" applyBorder="1" applyAlignment="1" applyProtection="1">
      <alignment horizontal="center"/>
    </xf>
    <xf numFmtId="0" fontId="2" fillId="0" borderId="2" xfId="6" applyFont="1" applyFill="1" applyBorder="1" applyProtection="1"/>
    <xf numFmtId="0" fontId="2" fillId="0" borderId="2" xfId="6" applyFont="1" applyFill="1" applyBorder="1" applyAlignment="1" applyProtection="1">
      <alignment horizontal="center"/>
    </xf>
    <xf numFmtId="0" fontId="2" fillId="0" borderId="2" xfId="6" applyFont="1" applyFill="1" applyBorder="1" applyAlignment="1" applyProtection="1">
      <alignment wrapText="1"/>
    </xf>
    <xf numFmtId="49" fontId="3" fillId="0" borderId="2" xfId="8" applyNumberFormat="1" applyFont="1" applyFill="1" applyBorder="1" applyAlignment="1" applyProtection="1">
      <alignment horizontal="center"/>
      <protection locked="0"/>
    </xf>
    <xf numFmtId="0" fontId="3" fillId="0" borderId="2" xfId="8" applyFont="1" applyFill="1" applyBorder="1" applyProtection="1">
      <protection locked="0"/>
    </xf>
    <xf numFmtId="0" fontId="3" fillId="0" borderId="2" xfId="8" applyFont="1" applyFill="1" applyBorder="1" applyAlignment="1" applyProtection="1">
      <alignment horizontal="center"/>
      <protection locked="0"/>
    </xf>
    <xf numFmtId="0" fontId="3" fillId="0" borderId="2" xfId="8" applyFont="1" applyFill="1" applyBorder="1" applyAlignment="1" applyProtection="1">
      <alignment wrapText="1"/>
      <protection locked="0"/>
    </xf>
    <xf numFmtId="49" fontId="3" fillId="0" borderId="2" xfId="3" applyNumberFormat="1" applyFont="1" applyFill="1" applyBorder="1" applyAlignment="1" applyProtection="1">
      <alignment horizontal="center"/>
      <protection locked="0"/>
    </xf>
    <xf numFmtId="0" fontId="3" fillId="0" borderId="2" xfId="3" applyFont="1" applyFill="1" applyBorder="1" applyProtection="1">
      <protection locked="0"/>
    </xf>
    <xf numFmtId="0" fontId="3" fillId="0" borderId="2" xfId="3" applyFont="1" applyFill="1" applyBorder="1" applyAlignment="1" applyProtection="1">
      <alignment horizontal="center"/>
      <protection locked="0"/>
    </xf>
    <xf numFmtId="0" fontId="3" fillId="0" borderId="2" xfId="3" applyFont="1" applyFill="1" applyBorder="1" applyAlignment="1" applyProtection="1">
      <alignment wrapText="1"/>
      <protection locked="0"/>
    </xf>
    <xf numFmtId="0" fontId="2" fillId="0" borderId="2" xfId="4" applyFont="1" applyFill="1" applyBorder="1" applyProtection="1">
      <protection locked="0"/>
    </xf>
    <xf numFmtId="0" fontId="2" fillId="0" borderId="2" xfId="4" applyFont="1" applyFill="1" applyBorder="1" applyAlignment="1" applyProtection="1">
      <alignment horizontal="center"/>
      <protection locked="0"/>
    </xf>
    <xf numFmtId="0" fontId="2" fillId="0" borderId="2" xfId="4" applyFont="1" applyFill="1" applyBorder="1" applyAlignment="1" applyProtection="1">
      <alignment wrapText="1"/>
      <protection locked="0"/>
    </xf>
    <xf numFmtId="49" fontId="2" fillId="0" borderId="2" xfId="4" applyNumberFormat="1" applyFont="1" applyFill="1" applyBorder="1" applyAlignment="1" applyProtection="1">
      <alignment horizontal="center"/>
    </xf>
    <xf numFmtId="0" fontId="2" fillId="0" borderId="2" xfId="4" applyFont="1" applyFill="1" applyBorder="1" applyProtection="1"/>
    <xf numFmtId="0" fontId="2" fillId="0" borderId="2" xfId="4" applyFont="1" applyFill="1" applyBorder="1" applyAlignment="1" applyProtection="1">
      <alignment horizontal="center"/>
    </xf>
    <xf numFmtId="0" fontId="2" fillId="0" borderId="2" xfId="4" applyFont="1" applyFill="1" applyBorder="1" applyAlignment="1" applyProtection="1">
      <alignment wrapText="1"/>
    </xf>
    <xf numFmtId="1" fontId="2" fillId="0" borderId="2" xfId="5" applyNumberFormat="1" applyFont="1" applyBorder="1" applyAlignment="1" applyProtection="1">
      <alignment horizontal="center"/>
      <protection locked="0"/>
    </xf>
    <xf numFmtId="49" fontId="3" fillId="0" borderId="2" xfId="0" applyNumberFormat="1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Protection="1"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1" fontId="2" fillId="0" borderId="2" xfId="9" applyNumberFormat="1" applyFont="1" applyFill="1" applyBorder="1" applyAlignment="1" applyProtection="1">
      <alignment horizontal="center"/>
      <protection locked="0"/>
    </xf>
    <xf numFmtId="0" fontId="2" fillId="0" borderId="2" xfId="9" applyFont="1" applyFill="1" applyBorder="1" applyProtection="1">
      <protection locked="0"/>
    </xf>
    <xf numFmtId="0" fontId="2" fillId="0" borderId="2" xfId="9" applyFont="1" applyFill="1" applyBorder="1" applyAlignment="1" applyProtection="1">
      <alignment horizontal="center"/>
      <protection locked="0"/>
    </xf>
    <xf numFmtId="0" fontId="2" fillId="0" borderId="2" xfId="9" applyFont="1" applyFill="1" applyBorder="1" applyAlignment="1" applyProtection="1">
      <alignment wrapText="1"/>
      <protection locked="0"/>
    </xf>
    <xf numFmtId="49" fontId="2" fillId="0" borderId="2" xfId="3" applyNumberFormat="1" applyFont="1" applyFill="1" applyBorder="1" applyAlignment="1" applyProtection="1">
      <alignment horizontal="center"/>
      <protection locked="0"/>
    </xf>
    <xf numFmtId="0" fontId="2" fillId="0" borderId="2" xfId="3" applyFont="1" applyFill="1" applyBorder="1" applyProtection="1">
      <protection locked="0"/>
    </xf>
    <xf numFmtId="0" fontId="2" fillId="0" borderId="2" xfId="3" applyFont="1" applyFill="1" applyBorder="1" applyAlignment="1" applyProtection="1">
      <alignment horizontal="center"/>
      <protection locked="0"/>
    </xf>
    <xf numFmtId="0" fontId="2" fillId="0" borderId="2" xfId="3" applyFont="1" applyFill="1" applyBorder="1" applyAlignment="1" applyProtection="1">
      <alignment wrapText="1"/>
      <protection locked="0"/>
    </xf>
    <xf numFmtId="0" fontId="1" fillId="0" borderId="2" xfId="2" applyBorder="1" applyAlignment="1">
      <alignment wrapText="1"/>
    </xf>
    <xf numFmtId="3" fontId="7" fillId="4" borderId="2" xfId="1" applyNumberFormat="1" applyFont="1" applyFill="1" applyBorder="1" applyAlignment="1">
      <alignment horizontal="center" wrapText="1"/>
    </xf>
    <xf numFmtId="164" fontId="2" fillId="0" borderId="2" xfId="2" applyNumberFormat="1" applyFont="1" applyBorder="1" applyAlignment="1" applyProtection="1">
      <alignment wrapText="1"/>
      <protection locked="0"/>
    </xf>
    <xf numFmtId="164" fontId="3" fillId="0" borderId="2" xfId="3" applyNumberFormat="1" applyFont="1" applyBorder="1" applyAlignment="1" applyProtection="1">
      <alignment wrapText="1"/>
      <protection locked="0"/>
    </xf>
    <xf numFmtId="164" fontId="3" fillId="0" borderId="2" xfId="4" applyNumberFormat="1" applyFont="1" applyBorder="1" applyAlignment="1" applyProtection="1">
      <alignment wrapText="1"/>
      <protection locked="0"/>
    </xf>
    <xf numFmtId="164" fontId="3" fillId="0" borderId="2" xfId="4" applyNumberFormat="1" applyFont="1" applyFill="1" applyBorder="1" applyAlignment="1" applyProtection="1">
      <alignment wrapText="1"/>
    </xf>
    <xf numFmtId="164" fontId="3" fillId="0" borderId="2" xfId="5" applyNumberFormat="1" applyFont="1" applyBorder="1" applyAlignment="1" applyProtection="1">
      <alignment wrapText="1"/>
      <protection locked="0"/>
    </xf>
    <xf numFmtId="164" fontId="3" fillId="0" borderId="2" xfId="6" applyNumberFormat="1" applyFont="1" applyBorder="1" applyAlignment="1" applyProtection="1">
      <alignment wrapText="1"/>
      <protection locked="0"/>
    </xf>
    <xf numFmtId="164" fontId="3" fillId="0" borderId="2" xfId="2" applyNumberFormat="1" applyFont="1" applyBorder="1" applyAlignment="1" applyProtection="1">
      <alignment wrapText="1"/>
      <protection locked="0"/>
    </xf>
    <xf numFmtId="164" fontId="3" fillId="0" borderId="2" xfId="2" applyNumberFormat="1" applyFont="1" applyFill="1" applyBorder="1" applyAlignment="1" applyProtection="1">
      <alignment wrapText="1"/>
    </xf>
    <xf numFmtId="164" fontId="2" fillId="0" borderId="2" xfId="7" applyNumberFormat="1" applyFont="1" applyBorder="1" applyAlignment="1" applyProtection="1">
      <alignment wrapText="1"/>
      <protection locked="0"/>
    </xf>
    <xf numFmtId="164" fontId="2" fillId="0" borderId="2" xfId="7" applyNumberFormat="1" applyFont="1" applyFill="1" applyBorder="1" applyAlignment="1" applyProtection="1">
      <alignment wrapText="1"/>
    </xf>
    <xf numFmtId="164" fontId="2" fillId="0" borderId="2" xfId="0" applyNumberFormat="1" applyFont="1" applyBorder="1" applyAlignment="1" applyProtection="1">
      <alignment wrapText="1"/>
      <protection locked="0"/>
    </xf>
    <xf numFmtId="164" fontId="2" fillId="0" borderId="2" xfId="0" applyNumberFormat="1" applyFont="1" applyFill="1" applyBorder="1" applyAlignment="1" applyProtection="1">
      <alignment wrapText="1"/>
      <protection locked="0"/>
    </xf>
    <xf numFmtId="164" fontId="2" fillId="0" borderId="2" xfId="8" applyNumberFormat="1" applyFont="1" applyBorder="1" applyAlignment="1" applyProtection="1">
      <alignment wrapText="1"/>
      <protection locked="0"/>
    </xf>
    <xf numFmtId="164" fontId="2" fillId="0" borderId="2" xfId="3" applyNumberFormat="1" applyFont="1" applyBorder="1" applyAlignment="1" applyProtection="1">
      <alignment wrapText="1"/>
      <protection locked="0"/>
    </xf>
    <xf numFmtId="164" fontId="2" fillId="0" borderId="2" xfId="4" applyNumberFormat="1" applyFont="1" applyBorder="1" applyAlignment="1" applyProtection="1">
      <alignment wrapText="1"/>
      <protection locked="0"/>
    </xf>
    <xf numFmtId="164" fontId="2" fillId="0" borderId="2" xfId="5" applyNumberFormat="1" applyFont="1" applyBorder="1" applyAlignment="1" applyProtection="1">
      <alignment wrapText="1"/>
      <protection locked="0"/>
    </xf>
    <xf numFmtId="164" fontId="2" fillId="0" borderId="2" xfId="6" applyNumberFormat="1" applyFont="1" applyBorder="1" applyAlignment="1" applyProtection="1">
      <alignment wrapText="1"/>
      <protection locked="0"/>
    </xf>
    <xf numFmtId="164" fontId="3" fillId="0" borderId="2" xfId="3" applyNumberFormat="1" applyFont="1" applyFill="1" applyBorder="1" applyAlignment="1" applyProtection="1">
      <alignment wrapText="1"/>
    </xf>
    <xf numFmtId="164" fontId="3" fillId="0" borderId="2" xfId="5" applyNumberFormat="1" applyFont="1" applyFill="1" applyBorder="1" applyAlignment="1" applyProtection="1">
      <alignment wrapText="1"/>
    </xf>
    <xf numFmtId="164" fontId="3" fillId="0" borderId="2" xfId="6" applyNumberFormat="1" applyFont="1" applyFill="1" applyBorder="1" applyAlignment="1" applyProtection="1">
      <alignment wrapText="1"/>
    </xf>
    <xf numFmtId="164" fontId="3" fillId="0" borderId="2" xfId="2" applyNumberFormat="1" applyFont="1" applyFill="1" applyBorder="1" applyAlignment="1" applyProtection="1">
      <alignment wrapText="1"/>
      <protection locked="0"/>
    </xf>
    <xf numFmtId="164" fontId="2" fillId="0" borderId="2" xfId="7" applyNumberFormat="1" applyFont="1" applyFill="1" applyBorder="1" applyAlignment="1" applyProtection="1">
      <alignment wrapText="1"/>
      <protection locked="0"/>
    </xf>
    <xf numFmtId="164" fontId="2" fillId="0" borderId="2" xfId="0" applyNumberFormat="1" applyFont="1" applyFill="1" applyBorder="1" applyAlignment="1" applyProtection="1">
      <alignment wrapText="1"/>
    </xf>
    <xf numFmtId="164" fontId="2" fillId="0" borderId="2" xfId="8" applyNumberFormat="1" applyFont="1" applyFill="1" applyBorder="1" applyAlignment="1" applyProtection="1">
      <alignment wrapText="1"/>
      <protection locked="0"/>
    </xf>
    <xf numFmtId="164" fontId="2" fillId="0" borderId="2" xfId="6" applyNumberFormat="1" applyFont="1" applyFill="1" applyBorder="1" applyAlignment="1" applyProtection="1">
      <alignment wrapText="1"/>
    </xf>
    <xf numFmtId="164" fontId="3" fillId="0" borderId="2" xfId="3" applyNumberFormat="1" applyFont="1" applyFill="1" applyBorder="1" applyAlignment="1" applyProtection="1">
      <alignment wrapText="1"/>
      <protection locked="0"/>
    </xf>
    <xf numFmtId="164" fontId="2" fillId="0" borderId="2" xfId="4" applyNumberFormat="1" applyFont="1" applyFill="1" applyBorder="1" applyAlignment="1" applyProtection="1">
      <alignment wrapText="1"/>
    </xf>
    <xf numFmtId="164" fontId="3" fillId="0" borderId="2" xfId="0" applyNumberFormat="1" applyFont="1" applyFill="1" applyBorder="1" applyAlignment="1" applyProtection="1">
      <alignment wrapText="1"/>
      <protection locked="0"/>
    </xf>
    <xf numFmtId="164" fontId="2" fillId="0" borderId="2" xfId="9" applyNumberFormat="1" applyFont="1" applyFill="1" applyBorder="1" applyAlignment="1" applyProtection="1">
      <alignment wrapText="1"/>
      <protection locked="0"/>
    </xf>
    <xf numFmtId="164" fontId="2" fillId="0" borderId="2" xfId="3" applyNumberFormat="1" applyFont="1" applyFill="1" applyBorder="1" applyAlignment="1" applyProtection="1">
      <alignment wrapText="1"/>
      <protection locked="0"/>
    </xf>
    <xf numFmtId="49" fontId="4" fillId="2" borderId="0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right" vertical="center"/>
    </xf>
    <xf numFmtId="49" fontId="5" fillId="2" borderId="1" xfId="0" applyNumberFormat="1" applyFont="1" applyFill="1" applyBorder="1" applyAlignment="1">
      <alignment horizontal="right" vertical="center"/>
    </xf>
    <xf numFmtId="164" fontId="5" fillId="2" borderId="0" xfId="1" applyNumberFormat="1" applyFont="1" applyFill="1" applyBorder="1" applyAlignment="1">
      <alignment horizontal="center" vertical="center" wrapText="1"/>
    </xf>
    <xf numFmtId="42" fontId="5" fillId="2" borderId="0" xfId="1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right" vertical="center"/>
    </xf>
    <xf numFmtId="164" fontId="7" fillId="3" borderId="2" xfId="1" applyNumberFormat="1" applyFont="1" applyFill="1" applyBorder="1" applyAlignment="1">
      <alignment horizontal="right" vertical="center" wrapText="1"/>
    </xf>
    <xf numFmtId="42" fontId="7" fillId="3" borderId="2" xfId="1" applyNumberFormat="1" applyFont="1" applyFill="1" applyBorder="1" applyAlignment="1">
      <alignment horizontal="right" vertical="center" wrapText="1"/>
    </xf>
  </cellXfs>
  <cellStyles count="10">
    <cellStyle name="Comma" xfId="1" builtinId="3"/>
    <cellStyle name="Normal" xfId="0" builtinId="0"/>
    <cellStyle name="Normal 47" xfId="3"/>
    <cellStyle name="Normal 54" xfId="4"/>
    <cellStyle name="Normal 59" xfId="9"/>
    <cellStyle name="Normal 61" xfId="5"/>
    <cellStyle name="Normal 66" xfId="6"/>
    <cellStyle name="Normal 70" xfId="2"/>
    <cellStyle name="Normal 75" xfId="7"/>
    <cellStyle name="Normal 78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6"/>
  <sheetViews>
    <sheetView showGridLines="0" tabSelected="1" workbookViewId="0">
      <pane ySplit="3" topLeftCell="A4" activePane="bottomLeft" state="frozen"/>
      <selection pane="bottomLeft" activeCell="B451" sqref="B451:G452"/>
    </sheetView>
  </sheetViews>
  <sheetFormatPr defaultRowHeight="15" x14ac:dyDescent="0.25"/>
  <cols>
    <col min="1" max="1" width="2.28515625" customWidth="1"/>
    <col min="2" max="2" width="9.85546875" bestFit="1" customWidth="1"/>
    <col min="3" max="3" width="19.85546875" customWidth="1"/>
    <col min="6" max="6" width="50.140625" style="3" customWidth="1"/>
    <col min="7" max="7" width="53.7109375" style="3" customWidth="1"/>
    <col min="8" max="8" width="11.28515625" bestFit="1" customWidth="1"/>
    <col min="9" max="9" width="24.85546875" bestFit="1" customWidth="1"/>
    <col min="10" max="10" width="19.140625" style="3" bestFit="1" customWidth="1"/>
    <col min="11" max="11" width="1.7109375" customWidth="1"/>
  </cols>
  <sheetData>
    <row r="1" spans="1:11" x14ac:dyDescent="0.25">
      <c r="A1" s="175" t="s">
        <v>872</v>
      </c>
      <c r="B1" s="175"/>
      <c r="C1" s="175"/>
      <c r="D1" s="175"/>
      <c r="E1" s="175"/>
      <c r="F1" s="175"/>
      <c r="G1" s="176" t="s">
        <v>918</v>
      </c>
      <c r="H1" s="176"/>
      <c r="I1" s="176"/>
      <c r="J1" s="178">
        <f>SUM(J4,J8,J78,J127,J320,J332,J356,J381,J388,J393,J407,J438,J451)</f>
        <v>71807186.629999995</v>
      </c>
      <c r="K1" s="179"/>
    </row>
    <row r="2" spans="1:11" x14ac:dyDescent="0.25">
      <c r="A2" s="175"/>
      <c r="B2" s="175"/>
      <c r="C2" s="175"/>
      <c r="D2" s="175"/>
      <c r="E2" s="175"/>
      <c r="F2" s="175"/>
      <c r="G2" s="176"/>
      <c r="H2" s="176"/>
      <c r="I2" s="176"/>
      <c r="J2" s="179"/>
      <c r="K2" s="179"/>
    </row>
    <row r="3" spans="1:11" x14ac:dyDescent="0.25">
      <c r="A3" s="175"/>
      <c r="B3" s="175"/>
      <c r="C3" s="175"/>
      <c r="D3" s="175"/>
      <c r="E3" s="175"/>
      <c r="F3" s="175"/>
      <c r="G3" s="177"/>
      <c r="H3" s="177"/>
      <c r="I3" s="177"/>
      <c r="J3" s="179"/>
      <c r="K3" s="179"/>
    </row>
    <row r="4" spans="1:11" x14ac:dyDescent="0.25">
      <c r="B4" s="180" t="s">
        <v>873</v>
      </c>
      <c r="C4" s="180"/>
      <c r="D4" s="180"/>
      <c r="E4" s="180"/>
      <c r="F4" s="180"/>
      <c r="G4" s="180"/>
      <c r="H4" s="181" t="s">
        <v>874</v>
      </c>
      <c r="I4" s="181"/>
      <c r="J4" s="182">
        <f>SUM(J7)</f>
        <v>13137.85</v>
      </c>
    </row>
    <row r="5" spans="1:11" x14ac:dyDescent="0.25">
      <c r="B5" s="180"/>
      <c r="C5" s="180"/>
      <c r="D5" s="180"/>
      <c r="E5" s="180"/>
      <c r="F5" s="180"/>
      <c r="G5" s="180"/>
      <c r="H5" s="181"/>
      <c r="I5" s="181"/>
      <c r="J5" s="183"/>
    </row>
    <row r="6" spans="1:11" ht="29.25" x14ac:dyDescent="0.25">
      <c r="B6" s="1" t="s">
        <v>875</v>
      </c>
      <c r="C6" s="1" t="s">
        <v>876</v>
      </c>
      <c r="D6" s="1" t="s">
        <v>877</v>
      </c>
      <c r="E6" s="1" t="s">
        <v>878</v>
      </c>
      <c r="F6" s="1" t="s">
        <v>879</v>
      </c>
      <c r="G6" s="1" t="s">
        <v>880</v>
      </c>
      <c r="H6" s="1" t="s">
        <v>881</v>
      </c>
      <c r="I6" s="2" t="s">
        <v>882</v>
      </c>
      <c r="J6" s="144" t="s">
        <v>883</v>
      </c>
    </row>
    <row r="7" spans="1:11" ht="29.25" x14ac:dyDescent="0.25">
      <c r="B7" s="4" t="s">
        <v>0</v>
      </c>
      <c r="C7" s="5" t="s">
        <v>1</v>
      </c>
      <c r="D7" s="6" t="s">
        <v>2</v>
      </c>
      <c r="E7" s="6" t="s">
        <v>3</v>
      </c>
      <c r="F7" s="7" t="s">
        <v>4</v>
      </c>
      <c r="G7" s="7" t="s">
        <v>5</v>
      </c>
      <c r="H7" s="5" t="s">
        <v>6</v>
      </c>
      <c r="I7" s="5" t="s">
        <v>7</v>
      </c>
      <c r="J7" s="145">
        <v>13137.85</v>
      </c>
    </row>
    <row r="8" spans="1:11" x14ac:dyDescent="0.25">
      <c r="B8" s="180" t="s">
        <v>884</v>
      </c>
      <c r="C8" s="180"/>
      <c r="D8" s="180"/>
      <c r="E8" s="180"/>
      <c r="F8" s="180"/>
      <c r="G8" s="180"/>
      <c r="H8" s="181" t="s">
        <v>874</v>
      </c>
      <c r="I8" s="181"/>
      <c r="J8" s="182">
        <f>SUM(J11:J77)</f>
        <v>10644016.030000001</v>
      </c>
    </row>
    <row r="9" spans="1:11" x14ac:dyDescent="0.25">
      <c r="B9" s="180"/>
      <c r="C9" s="180"/>
      <c r="D9" s="180"/>
      <c r="E9" s="180"/>
      <c r="F9" s="180"/>
      <c r="G9" s="180"/>
      <c r="H9" s="181"/>
      <c r="I9" s="181"/>
      <c r="J9" s="183"/>
    </row>
    <row r="10" spans="1:11" ht="29.25" x14ac:dyDescent="0.25">
      <c r="B10" s="1" t="s">
        <v>875</v>
      </c>
      <c r="C10" s="1" t="s">
        <v>876</v>
      </c>
      <c r="D10" s="1" t="s">
        <v>877</v>
      </c>
      <c r="E10" s="1" t="s">
        <v>878</v>
      </c>
      <c r="F10" s="1" t="s">
        <v>879</v>
      </c>
      <c r="G10" s="1" t="s">
        <v>880</v>
      </c>
      <c r="H10" s="1" t="s">
        <v>881</v>
      </c>
      <c r="I10" s="2" t="s">
        <v>882</v>
      </c>
      <c r="J10" s="144" t="s">
        <v>883</v>
      </c>
    </row>
    <row r="11" spans="1:11" ht="29.25" x14ac:dyDescent="0.25">
      <c r="B11" s="26" t="s">
        <v>81</v>
      </c>
      <c r="C11" s="27" t="s">
        <v>82</v>
      </c>
      <c r="D11" s="28" t="s">
        <v>83</v>
      </c>
      <c r="E11" s="28" t="s">
        <v>11</v>
      </c>
      <c r="F11" s="29" t="s">
        <v>84</v>
      </c>
      <c r="G11" s="29" t="s">
        <v>85</v>
      </c>
      <c r="H11" s="27" t="s">
        <v>39</v>
      </c>
      <c r="I11" s="27" t="s">
        <v>7</v>
      </c>
      <c r="J11" s="150">
        <v>5840</v>
      </c>
    </row>
    <row r="12" spans="1:11" ht="29.25" x14ac:dyDescent="0.25">
      <c r="B12" s="30" t="s">
        <v>93</v>
      </c>
      <c r="C12" s="31" t="s">
        <v>82</v>
      </c>
      <c r="D12" s="32" t="s">
        <v>83</v>
      </c>
      <c r="E12" s="32" t="s">
        <v>11</v>
      </c>
      <c r="F12" s="33" t="s">
        <v>94</v>
      </c>
      <c r="G12" s="33" t="s">
        <v>95</v>
      </c>
      <c r="H12" s="31" t="s">
        <v>39</v>
      </c>
      <c r="I12" s="31" t="s">
        <v>91</v>
      </c>
      <c r="J12" s="151">
        <v>141868.25</v>
      </c>
    </row>
    <row r="13" spans="1:11" ht="29.25" x14ac:dyDescent="0.25">
      <c r="B13" s="38" t="s">
        <v>103</v>
      </c>
      <c r="C13" s="39" t="s">
        <v>82</v>
      </c>
      <c r="D13" s="40" t="s">
        <v>83</v>
      </c>
      <c r="E13" s="40" t="s">
        <v>11</v>
      </c>
      <c r="F13" s="41" t="s">
        <v>940</v>
      </c>
      <c r="G13" s="41" t="s">
        <v>104</v>
      </c>
      <c r="H13" s="39"/>
      <c r="I13" s="39" t="s">
        <v>14</v>
      </c>
      <c r="J13" s="153">
        <v>69702</v>
      </c>
    </row>
    <row r="14" spans="1:11" ht="29.25" x14ac:dyDescent="0.25">
      <c r="B14" s="38" t="s">
        <v>105</v>
      </c>
      <c r="C14" s="39" t="s">
        <v>82</v>
      </c>
      <c r="D14" s="40" t="s">
        <v>83</v>
      </c>
      <c r="E14" s="40" t="s">
        <v>11</v>
      </c>
      <c r="F14" s="41" t="s">
        <v>106</v>
      </c>
      <c r="G14" s="41" t="s">
        <v>107</v>
      </c>
      <c r="H14" s="39" t="s">
        <v>6</v>
      </c>
      <c r="I14" s="39" t="s">
        <v>7</v>
      </c>
      <c r="J14" s="153">
        <v>33500</v>
      </c>
    </row>
    <row r="15" spans="1:11" x14ac:dyDescent="0.25">
      <c r="B15" s="38" t="s">
        <v>108</v>
      </c>
      <c r="C15" s="39" t="s">
        <v>82</v>
      </c>
      <c r="D15" s="40" t="s">
        <v>83</v>
      </c>
      <c r="E15" s="40" t="s">
        <v>11</v>
      </c>
      <c r="F15" s="41" t="s">
        <v>709</v>
      </c>
      <c r="G15" s="41" t="s">
        <v>109</v>
      </c>
      <c r="H15" s="39" t="s">
        <v>6</v>
      </c>
      <c r="I15" s="39" t="s">
        <v>7</v>
      </c>
      <c r="J15" s="153">
        <v>105419.59999999999</v>
      </c>
    </row>
    <row r="16" spans="1:11" ht="29.25" x14ac:dyDescent="0.25">
      <c r="B16" s="47" t="s">
        <v>134</v>
      </c>
      <c r="C16" s="48" t="s">
        <v>897</v>
      </c>
      <c r="D16" s="49" t="s">
        <v>10</v>
      </c>
      <c r="E16" s="49" t="s">
        <v>11</v>
      </c>
      <c r="F16" s="50" t="s">
        <v>135</v>
      </c>
      <c r="G16" s="50" t="s">
        <v>136</v>
      </c>
      <c r="H16" s="48" t="s">
        <v>14</v>
      </c>
      <c r="I16" s="48" t="s">
        <v>80</v>
      </c>
      <c r="J16" s="155">
        <f>25000*0.15</f>
        <v>3750</v>
      </c>
    </row>
    <row r="17" spans="2:10" ht="29.25" x14ac:dyDescent="0.25">
      <c r="B17" s="8" t="s">
        <v>8</v>
      </c>
      <c r="C17" s="9" t="s">
        <v>9</v>
      </c>
      <c r="D17" s="10" t="s">
        <v>10</v>
      </c>
      <c r="E17" s="10" t="s">
        <v>11</v>
      </c>
      <c r="F17" s="11" t="s">
        <v>12</v>
      </c>
      <c r="G17" s="11" t="s">
        <v>13</v>
      </c>
      <c r="H17" s="9" t="s">
        <v>14</v>
      </c>
      <c r="I17" s="9" t="s">
        <v>15</v>
      </c>
      <c r="J17" s="146">
        <v>51808</v>
      </c>
    </row>
    <row r="18" spans="2:10" ht="29.25" x14ac:dyDescent="0.25">
      <c r="B18" s="8" t="s">
        <v>16</v>
      </c>
      <c r="C18" s="9" t="s">
        <v>9</v>
      </c>
      <c r="D18" s="10" t="s">
        <v>10</v>
      </c>
      <c r="E18" s="10" t="s">
        <v>11</v>
      </c>
      <c r="F18" s="11" t="s">
        <v>17</v>
      </c>
      <c r="G18" s="11" t="s">
        <v>18</v>
      </c>
      <c r="H18" s="9" t="s">
        <v>6</v>
      </c>
      <c r="I18" s="9" t="s">
        <v>43</v>
      </c>
      <c r="J18" s="146">
        <v>143286</v>
      </c>
    </row>
    <row r="19" spans="2:10" x14ac:dyDescent="0.25">
      <c r="B19" s="12" t="s">
        <v>40</v>
      </c>
      <c r="C19" s="13" t="s">
        <v>9</v>
      </c>
      <c r="D19" s="14" t="s">
        <v>10</v>
      </c>
      <c r="E19" s="14" t="s">
        <v>11</v>
      </c>
      <c r="F19" s="15" t="s">
        <v>941</v>
      </c>
      <c r="G19" s="15" t="s">
        <v>42</v>
      </c>
      <c r="H19" s="13" t="s">
        <v>14</v>
      </c>
      <c r="I19" s="13" t="s">
        <v>43</v>
      </c>
      <c r="J19" s="147">
        <v>113274.16</v>
      </c>
    </row>
    <row r="20" spans="2:10" ht="29.25" x14ac:dyDescent="0.25">
      <c r="B20" s="12" t="s">
        <v>44</v>
      </c>
      <c r="C20" s="13" t="s">
        <v>9</v>
      </c>
      <c r="D20" s="14" t="s">
        <v>10</v>
      </c>
      <c r="E20" s="14" t="s">
        <v>11</v>
      </c>
      <c r="F20" s="15" t="s">
        <v>45</v>
      </c>
      <c r="G20" s="15" t="s">
        <v>46</v>
      </c>
      <c r="H20" s="13" t="s">
        <v>14</v>
      </c>
      <c r="I20" s="13" t="s">
        <v>43</v>
      </c>
      <c r="J20" s="147">
        <v>36653</v>
      </c>
    </row>
    <row r="21" spans="2:10" ht="29.25" x14ac:dyDescent="0.25">
      <c r="B21" s="8" t="s">
        <v>8</v>
      </c>
      <c r="C21" s="9" t="s">
        <v>19</v>
      </c>
      <c r="D21" s="10" t="s">
        <v>10</v>
      </c>
      <c r="E21" s="10" t="s">
        <v>11</v>
      </c>
      <c r="F21" s="11" t="s">
        <v>12</v>
      </c>
      <c r="G21" s="11" t="s">
        <v>13</v>
      </c>
      <c r="H21" s="9" t="s">
        <v>14</v>
      </c>
      <c r="I21" s="9" t="s">
        <v>15</v>
      </c>
      <c r="J21" s="146">
        <v>51808</v>
      </c>
    </row>
    <row r="22" spans="2:10" ht="29.25" x14ac:dyDescent="0.25">
      <c r="B22" s="8" t="s">
        <v>20</v>
      </c>
      <c r="C22" s="9" t="s">
        <v>19</v>
      </c>
      <c r="D22" s="10" t="s">
        <v>10</v>
      </c>
      <c r="E22" s="10" t="s">
        <v>11</v>
      </c>
      <c r="F22" s="11" t="s">
        <v>17</v>
      </c>
      <c r="G22" s="11" t="s">
        <v>21</v>
      </c>
      <c r="H22" s="9" t="s">
        <v>6</v>
      </c>
      <c r="I22" s="9" t="s">
        <v>43</v>
      </c>
      <c r="J22" s="146">
        <v>129788</v>
      </c>
    </row>
    <row r="23" spans="2:10" x14ac:dyDescent="0.25">
      <c r="B23" s="12" t="s">
        <v>40</v>
      </c>
      <c r="C23" s="13" t="s">
        <v>47</v>
      </c>
      <c r="D23" s="14" t="s">
        <v>10</v>
      </c>
      <c r="E23" s="14" t="s">
        <v>11</v>
      </c>
      <c r="F23" s="15" t="s">
        <v>41</v>
      </c>
      <c r="G23" s="15" t="s">
        <v>42</v>
      </c>
      <c r="H23" s="13" t="s">
        <v>14</v>
      </c>
      <c r="I23" s="13" t="s">
        <v>43</v>
      </c>
      <c r="J23" s="147">
        <v>566370.80000000005</v>
      </c>
    </row>
    <row r="24" spans="2:10" ht="29.25" x14ac:dyDescent="0.25">
      <c r="B24" s="12" t="s">
        <v>44</v>
      </c>
      <c r="C24" s="13" t="s">
        <v>19</v>
      </c>
      <c r="D24" s="14" t="s">
        <v>10</v>
      </c>
      <c r="E24" s="14" t="s">
        <v>11</v>
      </c>
      <c r="F24" s="15" t="s">
        <v>45</v>
      </c>
      <c r="G24" s="15" t="s">
        <v>46</v>
      </c>
      <c r="H24" s="13" t="s">
        <v>14</v>
      </c>
      <c r="I24" s="13" t="s">
        <v>43</v>
      </c>
      <c r="J24" s="147">
        <v>36653</v>
      </c>
    </row>
    <row r="25" spans="2:10" ht="29.25" x14ac:dyDescent="0.25">
      <c r="B25" s="8" t="s">
        <v>20</v>
      </c>
      <c r="C25" s="9" t="s">
        <v>22</v>
      </c>
      <c r="D25" s="10" t="s">
        <v>10</v>
      </c>
      <c r="E25" s="10" t="s">
        <v>11</v>
      </c>
      <c r="F25" s="11" t="s">
        <v>17</v>
      </c>
      <c r="G25" s="11" t="s">
        <v>21</v>
      </c>
      <c r="H25" s="9" t="s">
        <v>6</v>
      </c>
      <c r="I25" s="9" t="s">
        <v>43</v>
      </c>
      <c r="J25" s="146">
        <v>97341</v>
      </c>
    </row>
    <row r="26" spans="2:10" x14ac:dyDescent="0.25">
      <c r="B26" s="12" t="s">
        <v>40</v>
      </c>
      <c r="C26" s="13" t="s">
        <v>22</v>
      </c>
      <c r="D26" s="14" t="s">
        <v>10</v>
      </c>
      <c r="E26" s="14" t="s">
        <v>11</v>
      </c>
      <c r="F26" s="15" t="s">
        <v>941</v>
      </c>
      <c r="G26" s="15" t="s">
        <v>42</v>
      </c>
      <c r="H26" s="13" t="s">
        <v>14</v>
      </c>
      <c r="I26" s="13" t="s">
        <v>43</v>
      </c>
      <c r="J26" s="147">
        <v>297344.67</v>
      </c>
    </row>
    <row r="27" spans="2:10" ht="29.25" x14ac:dyDescent="0.25">
      <c r="B27" s="47" t="s">
        <v>137</v>
      </c>
      <c r="C27" s="48" t="s">
        <v>22</v>
      </c>
      <c r="D27" s="49" t="s">
        <v>10</v>
      </c>
      <c r="E27" s="49" t="s">
        <v>11</v>
      </c>
      <c r="F27" s="50" t="s">
        <v>25</v>
      </c>
      <c r="G27" s="50" t="s">
        <v>138</v>
      </c>
      <c r="H27" s="48" t="s">
        <v>14</v>
      </c>
      <c r="I27" s="48" t="s">
        <v>91</v>
      </c>
      <c r="J27" s="155">
        <v>9880</v>
      </c>
    </row>
    <row r="28" spans="2:10" ht="29.25" x14ac:dyDescent="0.25">
      <c r="B28" s="8" t="s">
        <v>23</v>
      </c>
      <c r="C28" s="9" t="s">
        <v>24</v>
      </c>
      <c r="D28" s="10" t="s">
        <v>10</v>
      </c>
      <c r="E28" s="10" t="s">
        <v>11</v>
      </c>
      <c r="F28" s="11" t="s">
        <v>25</v>
      </c>
      <c r="G28" s="11" t="s">
        <v>26</v>
      </c>
      <c r="H28" s="9" t="s">
        <v>14</v>
      </c>
      <c r="I28" s="9" t="s">
        <v>919</v>
      </c>
      <c r="J28" s="146">
        <v>1049327</v>
      </c>
    </row>
    <row r="29" spans="2:10" ht="29.25" x14ac:dyDescent="0.25">
      <c r="B29" s="47" t="s">
        <v>137</v>
      </c>
      <c r="C29" s="48" t="s">
        <v>898</v>
      </c>
      <c r="D29" s="49" t="s">
        <v>10</v>
      </c>
      <c r="E29" s="49" t="s">
        <v>11</v>
      </c>
      <c r="F29" s="50" t="s">
        <v>25</v>
      </c>
      <c r="G29" s="50" t="s">
        <v>138</v>
      </c>
      <c r="H29" s="48" t="s">
        <v>14</v>
      </c>
      <c r="I29" s="48" t="s">
        <v>91</v>
      </c>
      <c r="J29" s="155">
        <v>177842</v>
      </c>
    </row>
    <row r="30" spans="2:10" ht="29.25" x14ac:dyDescent="0.25">
      <c r="B30" s="8" t="s">
        <v>16</v>
      </c>
      <c r="C30" s="9" t="s">
        <v>27</v>
      </c>
      <c r="D30" s="10" t="s">
        <v>10</v>
      </c>
      <c r="E30" s="10" t="s">
        <v>11</v>
      </c>
      <c r="F30" s="11" t="s">
        <v>17</v>
      </c>
      <c r="G30" s="11" t="s">
        <v>18</v>
      </c>
      <c r="H30" s="9" t="s">
        <v>6</v>
      </c>
      <c r="I30" s="9" t="s">
        <v>43</v>
      </c>
      <c r="J30" s="146">
        <v>143286</v>
      </c>
    </row>
    <row r="31" spans="2:10" ht="29.25" x14ac:dyDescent="0.25">
      <c r="B31" s="47" t="s">
        <v>137</v>
      </c>
      <c r="C31" s="48" t="s">
        <v>27</v>
      </c>
      <c r="D31" s="49" t="s">
        <v>10</v>
      </c>
      <c r="E31" s="49" t="s">
        <v>11</v>
      </c>
      <c r="F31" s="50" t="s">
        <v>25</v>
      </c>
      <c r="G31" s="50" t="s">
        <v>138</v>
      </c>
      <c r="H31" s="48" t="s">
        <v>14</v>
      </c>
      <c r="I31" s="48" t="s">
        <v>91</v>
      </c>
      <c r="J31" s="155">
        <v>9880</v>
      </c>
    </row>
    <row r="32" spans="2:10" ht="29.25" x14ac:dyDescent="0.25">
      <c r="B32" s="26" t="s">
        <v>81</v>
      </c>
      <c r="C32" s="27" t="s">
        <v>86</v>
      </c>
      <c r="D32" s="28" t="s">
        <v>11</v>
      </c>
      <c r="E32" s="28" t="s">
        <v>11</v>
      </c>
      <c r="F32" s="29" t="s">
        <v>84</v>
      </c>
      <c r="G32" s="29" t="s">
        <v>85</v>
      </c>
      <c r="H32" s="27" t="s">
        <v>39</v>
      </c>
      <c r="I32" s="27" t="s">
        <v>7</v>
      </c>
      <c r="J32" s="150">
        <v>5840</v>
      </c>
    </row>
    <row r="33" spans="2:10" ht="29.25" x14ac:dyDescent="0.25">
      <c r="B33" s="30" t="s">
        <v>93</v>
      </c>
      <c r="C33" s="31" t="s">
        <v>86</v>
      </c>
      <c r="D33" s="32" t="s">
        <v>11</v>
      </c>
      <c r="E33" s="32" t="s">
        <v>11</v>
      </c>
      <c r="F33" s="33" t="s">
        <v>94</v>
      </c>
      <c r="G33" s="33" t="s">
        <v>95</v>
      </c>
      <c r="H33" s="31" t="s">
        <v>39</v>
      </c>
      <c r="I33" s="31" t="s">
        <v>91</v>
      </c>
      <c r="J33" s="151">
        <v>7466.75</v>
      </c>
    </row>
    <row r="34" spans="2:10" x14ac:dyDescent="0.25">
      <c r="B34" s="38" t="s">
        <v>108</v>
      </c>
      <c r="C34" s="39" t="s">
        <v>86</v>
      </c>
      <c r="D34" s="40" t="s">
        <v>11</v>
      </c>
      <c r="E34" s="40" t="s">
        <v>11</v>
      </c>
      <c r="F34" s="41" t="s">
        <v>709</v>
      </c>
      <c r="G34" s="41" t="s">
        <v>109</v>
      </c>
      <c r="H34" s="39" t="s">
        <v>6</v>
      </c>
      <c r="I34" s="39" t="s">
        <v>7</v>
      </c>
      <c r="J34" s="153">
        <v>5548.4000000000005</v>
      </c>
    </row>
    <row r="35" spans="2:10" ht="29.25" x14ac:dyDescent="0.25">
      <c r="B35" s="55" t="s">
        <v>103</v>
      </c>
      <c r="C35" s="56" t="s">
        <v>86</v>
      </c>
      <c r="D35" s="57" t="s">
        <v>11</v>
      </c>
      <c r="E35" s="57" t="s">
        <v>11</v>
      </c>
      <c r="F35" s="58" t="s">
        <v>167</v>
      </c>
      <c r="G35" s="58" t="s">
        <v>168</v>
      </c>
      <c r="H35" s="56" t="s">
        <v>14</v>
      </c>
      <c r="I35" s="56" t="s">
        <v>7</v>
      </c>
      <c r="J35" s="157">
        <v>188701</v>
      </c>
    </row>
    <row r="36" spans="2:10" ht="29.25" x14ac:dyDescent="0.25">
      <c r="B36" s="47" t="s">
        <v>134</v>
      </c>
      <c r="C36" s="48" t="s">
        <v>86</v>
      </c>
      <c r="D36" s="49" t="s">
        <v>11</v>
      </c>
      <c r="E36" s="49" t="s">
        <v>11</v>
      </c>
      <c r="F36" s="50" t="s">
        <v>135</v>
      </c>
      <c r="G36" s="50" t="s">
        <v>136</v>
      </c>
      <c r="H36" s="48" t="s">
        <v>14</v>
      </c>
      <c r="I36" s="48" t="s">
        <v>80</v>
      </c>
      <c r="J36" s="155">
        <f>25000*0.2</f>
        <v>5000</v>
      </c>
    </row>
    <row r="37" spans="2:10" x14ac:dyDescent="0.25">
      <c r="B37" s="47" t="s">
        <v>139</v>
      </c>
      <c r="C37" s="48" t="s">
        <v>140</v>
      </c>
      <c r="D37" s="49" t="s">
        <v>50</v>
      </c>
      <c r="E37" s="49" t="s">
        <v>11</v>
      </c>
      <c r="F37" s="50" t="s">
        <v>141</v>
      </c>
      <c r="G37" s="50" t="s">
        <v>142</v>
      </c>
      <c r="H37" s="48" t="s">
        <v>143</v>
      </c>
      <c r="I37" s="48" t="s">
        <v>7</v>
      </c>
      <c r="J37" s="155">
        <v>7305</v>
      </c>
    </row>
    <row r="38" spans="2:10" ht="29.25" x14ac:dyDescent="0.25">
      <c r="B38" s="16" t="s">
        <v>48</v>
      </c>
      <c r="C38" s="17" t="s">
        <v>49</v>
      </c>
      <c r="D38" s="18" t="s">
        <v>50</v>
      </c>
      <c r="E38" s="18" t="s">
        <v>11</v>
      </c>
      <c r="F38" s="19" t="s">
        <v>51</v>
      </c>
      <c r="G38" s="19" t="s">
        <v>52</v>
      </c>
      <c r="H38" s="17" t="s">
        <v>53</v>
      </c>
      <c r="I38" s="17" t="s">
        <v>7</v>
      </c>
      <c r="J38" s="148">
        <v>4000</v>
      </c>
    </row>
    <row r="39" spans="2:10" ht="29.25" x14ac:dyDescent="0.25">
      <c r="B39" s="12" t="s">
        <v>54</v>
      </c>
      <c r="C39" s="13" t="s">
        <v>55</v>
      </c>
      <c r="D39" s="14" t="s">
        <v>30</v>
      </c>
      <c r="E39" s="14" t="s">
        <v>11</v>
      </c>
      <c r="F39" s="15" t="s">
        <v>56</v>
      </c>
      <c r="G39" s="15" t="s">
        <v>57</v>
      </c>
      <c r="H39" s="13" t="s">
        <v>6</v>
      </c>
      <c r="I39" s="13" t="s">
        <v>7</v>
      </c>
      <c r="J39" s="147">
        <v>14893.7</v>
      </c>
    </row>
    <row r="40" spans="2:10" ht="29.25" x14ac:dyDescent="0.25">
      <c r="B40" s="34" t="s">
        <v>96</v>
      </c>
      <c r="C40" s="35" t="s">
        <v>55</v>
      </c>
      <c r="D40" s="36" t="s">
        <v>30</v>
      </c>
      <c r="E40" s="36" t="s">
        <v>11</v>
      </c>
      <c r="F40" s="37" t="s">
        <v>97</v>
      </c>
      <c r="G40" s="37" t="s">
        <v>98</v>
      </c>
      <c r="H40" s="35" t="s">
        <v>6</v>
      </c>
      <c r="I40" s="35" t="s">
        <v>80</v>
      </c>
      <c r="J40" s="152">
        <v>60097</v>
      </c>
    </row>
    <row r="41" spans="2:10" ht="29.25" x14ac:dyDescent="0.25">
      <c r="B41" s="38" t="s">
        <v>54</v>
      </c>
      <c r="C41" s="39" t="s">
        <v>55</v>
      </c>
      <c r="D41" s="40" t="s">
        <v>30</v>
      </c>
      <c r="E41" s="40" t="s">
        <v>11</v>
      </c>
      <c r="F41" s="41" t="s">
        <v>56</v>
      </c>
      <c r="G41" s="41" t="s">
        <v>57</v>
      </c>
      <c r="H41" s="39" t="s">
        <v>14</v>
      </c>
      <c r="I41" s="39" t="s">
        <v>7</v>
      </c>
      <c r="J41" s="153">
        <v>13157.300000000001</v>
      </c>
    </row>
    <row r="42" spans="2:10" ht="29.25" x14ac:dyDescent="0.25">
      <c r="B42" s="8" t="s">
        <v>28</v>
      </c>
      <c r="C42" s="9" t="s">
        <v>29</v>
      </c>
      <c r="D42" s="10" t="s">
        <v>30</v>
      </c>
      <c r="E42" s="10" t="s">
        <v>11</v>
      </c>
      <c r="F42" s="11" t="s">
        <v>31</v>
      </c>
      <c r="G42" s="11" t="s">
        <v>32</v>
      </c>
      <c r="H42" s="9" t="s">
        <v>6</v>
      </c>
      <c r="I42" s="9" t="s">
        <v>7</v>
      </c>
      <c r="J42" s="146">
        <v>25546</v>
      </c>
    </row>
    <row r="43" spans="2:10" ht="29.25" x14ac:dyDescent="0.25">
      <c r="B43" s="51" t="s">
        <v>144</v>
      </c>
      <c r="C43" s="52" t="s">
        <v>145</v>
      </c>
      <c r="D43" s="53" t="s">
        <v>30</v>
      </c>
      <c r="E43" s="53" t="s">
        <v>11</v>
      </c>
      <c r="F43" s="54" t="s">
        <v>31</v>
      </c>
      <c r="G43" s="54" t="s">
        <v>146</v>
      </c>
      <c r="H43" s="52" t="s">
        <v>6</v>
      </c>
      <c r="I43" s="52" t="s">
        <v>7</v>
      </c>
      <c r="J43" s="156">
        <f>21722*0.5</f>
        <v>10861</v>
      </c>
    </row>
    <row r="44" spans="2:10" ht="29.25" x14ac:dyDescent="0.25">
      <c r="B44" s="12" t="s">
        <v>54</v>
      </c>
      <c r="C44" s="13" t="s">
        <v>58</v>
      </c>
      <c r="D44" s="14" t="s">
        <v>30</v>
      </c>
      <c r="E44" s="14" t="s">
        <v>11</v>
      </c>
      <c r="F44" s="15" t="s">
        <v>56</v>
      </c>
      <c r="G44" s="15" t="s">
        <v>57</v>
      </c>
      <c r="H44" s="13" t="s">
        <v>6</v>
      </c>
      <c r="I44" s="13" t="s">
        <v>7</v>
      </c>
      <c r="J44" s="147">
        <v>134043.30000000002</v>
      </c>
    </row>
    <row r="45" spans="2:10" ht="29.25" x14ac:dyDescent="0.25">
      <c r="B45" s="47" t="s">
        <v>147</v>
      </c>
      <c r="C45" s="48" t="s">
        <v>58</v>
      </c>
      <c r="D45" s="49" t="s">
        <v>30</v>
      </c>
      <c r="E45" s="49" t="s">
        <v>11</v>
      </c>
      <c r="F45" s="50" t="s">
        <v>148</v>
      </c>
      <c r="G45" s="50" t="s">
        <v>149</v>
      </c>
      <c r="H45" s="48" t="s">
        <v>6</v>
      </c>
      <c r="I45" s="48" t="s">
        <v>7</v>
      </c>
      <c r="J45" s="155">
        <v>45927</v>
      </c>
    </row>
    <row r="46" spans="2:10" ht="29.25" x14ac:dyDescent="0.25">
      <c r="B46" s="38" t="s">
        <v>54</v>
      </c>
      <c r="C46" s="39" t="s">
        <v>110</v>
      </c>
      <c r="D46" s="40" t="s">
        <v>30</v>
      </c>
      <c r="E46" s="40" t="s">
        <v>11</v>
      </c>
      <c r="F46" s="41" t="s">
        <v>56</v>
      </c>
      <c r="G46" s="41" t="s">
        <v>57</v>
      </c>
      <c r="H46" s="39" t="s">
        <v>14</v>
      </c>
      <c r="I46" s="39" t="s">
        <v>7</v>
      </c>
      <c r="J46" s="153">
        <v>118415.7</v>
      </c>
    </row>
    <row r="47" spans="2:10" ht="29.25" x14ac:dyDescent="0.25">
      <c r="B47" s="38" t="s">
        <v>111</v>
      </c>
      <c r="C47" s="39" t="s">
        <v>112</v>
      </c>
      <c r="D47" s="40" t="s">
        <v>30</v>
      </c>
      <c r="E47" s="40" t="s">
        <v>11</v>
      </c>
      <c r="F47" s="41" t="s">
        <v>113</v>
      </c>
      <c r="G47" s="41" t="s">
        <v>114</v>
      </c>
      <c r="H47" s="39" t="s">
        <v>14</v>
      </c>
      <c r="I47" s="39" t="s">
        <v>43</v>
      </c>
      <c r="J47" s="153">
        <v>24428</v>
      </c>
    </row>
    <row r="48" spans="2:10" ht="29.25" x14ac:dyDescent="0.25">
      <c r="B48" s="51" t="s">
        <v>144</v>
      </c>
      <c r="C48" s="52" t="s">
        <v>150</v>
      </c>
      <c r="D48" s="53" t="s">
        <v>30</v>
      </c>
      <c r="E48" s="53" t="s">
        <v>11</v>
      </c>
      <c r="F48" s="54" t="s">
        <v>31</v>
      </c>
      <c r="G48" s="54" t="s">
        <v>146</v>
      </c>
      <c r="H48" s="52" t="s">
        <v>6</v>
      </c>
      <c r="I48" s="52" t="s">
        <v>7</v>
      </c>
      <c r="J48" s="156">
        <f>21722*0.5</f>
        <v>10861</v>
      </c>
    </row>
    <row r="49" spans="2:10" ht="29.25" x14ac:dyDescent="0.25">
      <c r="B49" s="8" t="s">
        <v>28</v>
      </c>
      <c r="C49" s="9" t="s">
        <v>33</v>
      </c>
      <c r="D49" s="10" t="s">
        <v>30</v>
      </c>
      <c r="E49" s="10" t="s">
        <v>11</v>
      </c>
      <c r="F49" s="11" t="s">
        <v>31</v>
      </c>
      <c r="G49" s="11" t="s">
        <v>32</v>
      </c>
      <c r="H49" s="9" t="s">
        <v>6</v>
      </c>
      <c r="I49" s="9" t="s">
        <v>7</v>
      </c>
      <c r="J49" s="146">
        <v>25546</v>
      </c>
    </row>
    <row r="50" spans="2:10" ht="43.5" x14ac:dyDescent="0.25">
      <c r="B50" s="42" t="s">
        <v>115</v>
      </c>
      <c r="C50" s="43" t="s">
        <v>116</v>
      </c>
      <c r="D50" s="44" t="s">
        <v>30</v>
      </c>
      <c r="E50" s="44" t="s">
        <v>11</v>
      </c>
      <c r="F50" s="45" t="s">
        <v>117</v>
      </c>
      <c r="G50" s="46" t="s">
        <v>118</v>
      </c>
      <c r="H50" s="43" t="s">
        <v>6</v>
      </c>
      <c r="I50" s="43" t="s">
        <v>91</v>
      </c>
      <c r="J50" s="154">
        <v>25987</v>
      </c>
    </row>
    <row r="51" spans="2:10" ht="29.25" x14ac:dyDescent="0.25">
      <c r="B51" s="42" t="s">
        <v>119</v>
      </c>
      <c r="C51" s="43" t="s">
        <v>116</v>
      </c>
      <c r="D51" s="44" t="s">
        <v>30</v>
      </c>
      <c r="E51" s="44" t="s">
        <v>11</v>
      </c>
      <c r="F51" s="45" t="s">
        <v>120</v>
      </c>
      <c r="G51" s="46" t="s">
        <v>121</v>
      </c>
      <c r="H51" s="43" t="s">
        <v>6</v>
      </c>
      <c r="I51" s="43" t="s">
        <v>91</v>
      </c>
      <c r="J51" s="154">
        <v>8665</v>
      </c>
    </row>
    <row r="52" spans="2:10" ht="29.25" x14ac:dyDescent="0.25">
      <c r="B52" s="47" t="s">
        <v>134</v>
      </c>
      <c r="C52" s="48" t="s">
        <v>899</v>
      </c>
      <c r="D52" s="49" t="s">
        <v>151</v>
      </c>
      <c r="E52" s="49" t="s">
        <v>11</v>
      </c>
      <c r="F52" s="50" t="s">
        <v>135</v>
      </c>
      <c r="G52" s="50" t="s">
        <v>136</v>
      </c>
      <c r="H52" s="48" t="s">
        <v>14</v>
      </c>
      <c r="I52" s="48" t="s">
        <v>80</v>
      </c>
      <c r="J52" s="155">
        <f>25000*0.15</f>
        <v>3750</v>
      </c>
    </row>
    <row r="53" spans="2:10" ht="57.75" x14ac:dyDescent="0.25">
      <c r="B53" s="26" t="s">
        <v>87</v>
      </c>
      <c r="C53" s="27" t="s">
        <v>900</v>
      </c>
      <c r="D53" s="28" t="s">
        <v>88</v>
      </c>
      <c r="E53" s="28" t="s">
        <v>11</v>
      </c>
      <c r="F53" s="29" t="s">
        <v>89</v>
      </c>
      <c r="G53" s="29" t="s">
        <v>90</v>
      </c>
      <c r="H53" s="27" t="s">
        <v>14</v>
      </c>
      <c r="I53" s="27" t="s">
        <v>91</v>
      </c>
      <c r="J53" s="150">
        <v>728075.59200000006</v>
      </c>
    </row>
    <row r="54" spans="2:10" ht="57.75" x14ac:dyDescent="0.25">
      <c r="B54" s="26" t="s">
        <v>87</v>
      </c>
      <c r="C54" s="27" t="s">
        <v>92</v>
      </c>
      <c r="D54" s="28" t="s">
        <v>88</v>
      </c>
      <c r="E54" s="28" t="s">
        <v>11</v>
      </c>
      <c r="F54" s="29" t="s">
        <v>89</v>
      </c>
      <c r="G54" s="29" t="s">
        <v>90</v>
      </c>
      <c r="H54" s="27" t="s">
        <v>14</v>
      </c>
      <c r="I54" s="27" t="s">
        <v>91</v>
      </c>
      <c r="J54" s="150">
        <v>161794.576</v>
      </c>
    </row>
    <row r="55" spans="2:10" ht="29.25" x14ac:dyDescent="0.25">
      <c r="B55" s="38" t="s">
        <v>122</v>
      </c>
      <c r="C55" s="39" t="s">
        <v>92</v>
      </c>
      <c r="D55" s="40" t="s">
        <v>88</v>
      </c>
      <c r="E55" s="40" t="s">
        <v>11</v>
      </c>
      <c r="F55" s="41" t="s">
        <v>123</v>
      </c>
      <c r="G55" s="41" t="s">
        <v>124</v>
      </c>
      <c r="H55" s="39" t="s">
        <v>14</v>
      </c>
      <c r="I55" s="39" t="s">
        <v>15</v>
      </c>
      <c r="J55" s="153">
        <v>201000</v>
      </c>
    </row>
    <row r="56" spans="2:10" ht="43.5" x14ac:dyDescent="0.25">
      <c r="B56" s="47" t="s">
        <v>154</v>
      </c>
      <c r="C56" s="48" t="s">
        <v>92</v>
      </c>
      <c r="D56" s="49" t="s">
        <v>88</v>
      </c>
      <c r="E56" s="49" t="s">
        <v>11</v>
      </c>
      <c r="F56" s="50" t="s">
        <v>94</v>
      </c>
      <c r="G56" s="50" t="s">
        <v>155</v>
      </c>
      <c r="H56" s="48" t="s">
        <v>39</v>
      </c>
      <c r="I56" s="48" t="s">
        <v>7</v>
      </c>
      <c r="J56" s="155">
        <v>472651</v>
      </c>
    </row>
    <row r="57" spans="2:10" ht="57.75" x14ac:dyDescent="0.25">
      <c r="B57" s="26" t="s">
        <v>87</v>
      </c>
      <c r="C57" s="27" t="s">
        <v>901</v>
      </c>
      <c r="D57" s="28" t="s">
        <v>88</v>
      </c>
      <c r="E57" s="28" t="s">
        <v>11</v>
      </c>
      <c r="F57" s="29" t="s">
        <v>89</v>
      </c>
      <c r="G57" s="29" t="s">
        <v>90</v>
      </c>
      <c r="H57" s="27" t="s">
        <v>14</v>
      </c>
      <c r="I57" s="27" t="s">
        <v>91</v>
      </c>
      <c r="J57" s="150">
        <v>728075.59200000006</v>
      </c>
    </row>
    <row r="58" spans="2:10" ht="29.25" x14ac:dyDescent="0.25">
      <c r="B58" s="47" t="s">
        <v>152</v>
      </c>
      <c r="C58" s="48" t="s">
        <v>903</v>
      </c>
      <c r="D58" s="49" t="s">
        <v>88</v>
      </c>
      <c r="E58" s="49" t="s">
        <v>11</v>
      </c>
      <c r="F58" s="50" t="s">
        <v>120</v>
      </c>
      <c r="G58" s="50" t="s">
        <v>153</v>
      </c>
      <c r="H58" s="48" t="s">
        <v>6</v>
      </c>
      <c r="I58" s="48" t="s">
        <v>7</v>
      </c>
      <c r="J58" s="155">
        <v>34650</v>
      </c>
    </row>
    <row r="59" spans="2:10" ht="29.25" x14ac:dyDescent="0.25">
      <c r="B59" s="38" t="s">
        <v>125</v>
      </c>
      <c r="C59" s="39" t="s">
        <v>902</v>
      </c>
      <c r="D59" s="40" t="s">
        <v>126</v>
      </c>
      <c r="E59" s="40" t="s">
        <v>11</v>
      </c>
      <c r="F59" s="41" t="s">
        <v>123</v>
      </c>
      <c r="G59" s="41" t="s">
        <v>127</v>
      </c>
      <c r="H59" s="39" t="s">
        <v>14</v>
      </c>
      <c r="I59" s="39" t="s">
        <v>128</v>
      </c>
      <c r="J59" s="153">
        <v>184494.35600000003</v>
      </c>
    </row>
    <row r="60" spans="2:10" ht="29.25" x14ac:dyDescent="0.25">
      <c r="B60" s="38" t="s">
        <v>125</v>
      </c>
      <c r="C60" s="39" t="s">
        <v>904</v>
      </c>
      <c r="D60" s="40" t="s">
        <v>126</v>
      </c>
      <c r="E60" s="40" t="s">
        <v>11</v>
      </c>
      <c r="F60" s="41" t="s">
        <v>123</v>
      </c>
      <c r="G60" s="41" t="s">
        <v>127</v>
      </c>
      <c r="H60" s="39" t="s">
        <v>14</v>
      </c>
      <c r="I60" s="39" t="s">
        <v>128</v>
      </c>
      <c r="J60" s="153">
        <v>138370.76699999999</v>
      </c>
    </row>
    <row r="61" spans="2:10" ht="29.25" x14ac:dyDescent="0.25">
      <c r="B61" s="38" t="s">
        <v>125</v>
      </c>
      <c r="C61" s="39" t="s">
        <v>129</v>
      </c>
      <c r="D61" s="40" t="s">
        <v>126</v>
      </c>
      <c r="E61" s="40" t="s">
        <v>11</v>
      </c>
      <c r="F61" s="41" t="s">
        <v>123</v>
      </c>
      <c r="G61" s="41" t="s">
        <v>127</v>
      </c>
      <c r="H61" s="39" t="s">
        <v>14</v>
      </c>
      <c r="I61" s="39" t="s">
        <v>128</v>
      </c>
      <c r="J61" s="153">
        <v>138370.76699999999</v>
      </c>
    </row>
    <row r="62" spans="2:10" ht="29.25" x14ac:dyDescent="0.25">
      <c r="B62" s="16" t="s">
        <v>59</v>
      </c>
      <c r="C62" s="20" t="s">
        <v>60</v>
      </c>
      <c r="D62" s="18" t="s">
        <v>61</v>
      </c>
      <c r="E62" s="18" t="s">
        <v>11</v>
      </c>
      <c r="F62" s="21" t="s">
        <v>942</v>
      </c>
      <c r="G62" s="21" t="s">
        <v>62</v>
      </c>
      <c r="H62" s="20" t="s">
        <v>14</v>
      </c>
      <c r="I62" s="20" t="s">
        <v>7</v>
      </c>
      <c r="J62" s="148">
        <v>10000</v>
      </c>
    </row>
    <row r="63" spans="2:10" ht="29.25" x14ac:dyDescent="0.25">
      <c r="B63" s="30" t="s">
        <v>99</v>
      </c>
      <c r="C63" s="31" t="s">
        <v>60</v>
      </c>
      <c r="D63" s="32" t="s">
        <v>61</v>
      </c>
      <c r="E63" s="32" t="s">
        <v>11</v>
      </c>
      <c r="F63" s="33" t="s">
        <v>100</v>
      </c>
      <c r="G63" s="33" t="s">
        <v>101</v>
      </c>
      <c r="H63" s="31" t="s">
        <v>53</v>
      </c>
      <c r="I63" s="31" t="s">
        <v>43</v>
      </c>
      <c r="J63" s="151">
        <v>15000</v>
      </c>
    </row>
    <row r="64" spans="2:10" ht="29.25" x14ac:dyDescent="0.25">
      <c r="B64" s="47" t="s">
        <v>156</v>
      </c>
      <c r="C64" s="48" t="s">
        <v>157</v>
      </c>
      <c r="D64" s="49" t="s">
        <v>61</v>
      </c>
      <c r="E64" s="49" t="s">
        <v>11</v>
      </c>
      <c r="F64" s="50" t="s">
        <v>158</v>
      </c>
      <c r="G64" s="50" t="s">
        <v>159</v>
      </c>
      <c r="H64" s="48" t="s">
        <v>14</v>
      </c>
      <c r="I64" s="48" t="s">
        <v>91</v>
      </c>
      <c r="J64" s="155">
        <v>1936179</v>
      </c>
    </row>
    <row r="65" spans="2:10" ht="29.25" x14ac:dyDescent="0.25">
      <c r="B65" s="12" t="s">
        <v>63</v>
      </c>
      <c r="C65" s="13" t="s">
        <v>64</v>
      </c>
      <c r="D65" s="14" t="s">
        <v>61</v>
      </c>
      <c r="E65" s="14" t="s">
        <v>11</v>
      </c>
      <c r="F65" s="15" t="s">
        <v>65</v>
      </c>
      <c r="G65" s="15" t="s">
        <v>66</v>
      </c>
      <c r="H65" s="13" t="s">
        <v>14</v>
      </c>
      <c r="I65" s="31" t="s">
        <v>43</v>
      </c>
      <c r="J65" s="147">
        <v>1231513.25</v>
      </c>
    </row>
    <row r="66" spans="2:10" ht="29.25" x14ac:dyDescent="0.25">
      <c r="B66" s="12" t="s">
        <v>67</v>
      </c>
      <c r="C66" s="13" t="s">
        <v>68</v>
      </c>
      <c r="D66" s="14" t="s">
        <v>69</v>
      </c>
      <c r="E66" s="14" t="s">
        <v>11</v>
      </c>
      <c r="F66" s="15" t="s">
        <v>70</v>
      </c>
      <c r="G66" s="15" t="s">
        <v>71</v>
      </c>
      <c r="H66" s="13" t="s">
        <v>39</v>
      </c>
      <c r="I66" s="31" t="s">
        <v>43</v>
      </c>
      <c r="J66" s="147">
        <v>8450</v>
      </c>
    </row>
    <row r="67" spans="2:10" x14ac:dyDescent="0.25">
      <c r="B67" s="12" t="s">
        <v>72</v>
      </c>
      <c r="C67" s="13" t="s">
        <v>73</v>
      </c>
      <c r="D67" s="14" t="s">
        <v>69</v>
      </c>
      <c r="E67" s="14" t="s">
        <v>11</v>
      </c>
      <c r="F67" s="15" t="s">
        <v>74</v>
      </c>
      <c r="G67" s="15" t="s">
        <v>75</v>
      </c>
      <c r="H67" s="13" t="s">
        <v>14</v>
      </c>
      <c r="I67" s="13" t="s">
        <v>43</v>
      </c>
      <c r="J67" s="147">
        <v>29896</v>
      </c>
    </row>
    <row r="68" spans="2:10" x14ac:dyDescent="0.25">
      <c r="B68" s="12" t="s">
        <v>72</v>
      </c>
      <c r="C68" s="13" t="s">
        <v>76</v>
      </c>
      <c r="D68" s="14" t="s">
        <v>69</v>
      </c>
      <c r="E68" s="14" t="s">
        <v>11</v>
      </c>
      <c r="F68" s="15" t="s">
        <v>74</v>
      </c>
      <c r="G68" s="15" t="s">
        <v>75</v>
      </c>
      <c r="H68" s="13" t="s">
        <v>14</v>
      </c>
      <c r="I68" s="13" t="s">
        <v>43</v>
      </c>
      <c r="J68" s="147">
        <v>29896</v>
      </c>
    </row>
    <row r="69" spans="2:10" ht="29.25" x14ac:dyDescent="0.25">
      <c r="B69" s="30" t="s">
        <v>34</v>
      </c>
      <c r="C69" s="31" t="s">
        <v>35</v>
      </c>
      <c r="D69" s="32" t="s">
        <v>36</v>
      </c>
      <c r="E69" s="32" t="s">
        <v>11</v>
      </c>
      <c r="F69" s="33" t="s">
        <v>94</v>
      </c>
      <c r="G69" s="33" t="s">
        <v>38</v>
      </c>
      <c r="H69" s="31" t="s">
        <v>53</v>
      </c>
      <c r="I69" s="31" t="s">
        <v>7</v>
      </c>
      <c r="J69" s="151">
        <v>81797</v>
      </c>
    </row>
    <row r="70" spans="2:10" ht="29.25" x14ac:dyDescent="0.25">
      <c r="B70" s="8" t="s">
        <v>34</v>
      </c>
      <c r="C70" s="9" t="s">
        <v>35</v>
      </c>
      <c r="D70" s="10" t="s">
        <v>36</v>
      </c>
      <c r="E70" s="10" t="s">
        <v>11</v>
      </c>
      <c r="F70" s="11" t="s">
        <v>37</v>
      </c>
      <c r="G70" s="11" t="s">
        <v>38</v>
      </c>
      <c r="H70" s="9" t="s">
        <v>39</v>
      </c>
      <c r="I70" s="31" t="s">
        <v>43</v>
      </c>
      <c r="J70" s="146">
        <v>103413</v>
      </c>
    </row>
    <row r="71" spans="2:10" ht="29.25" x14ac:dyDescent="0.25">
      <c r="B71" s="47" t="s">
        <v>130</v>
      </c>
      <c r="C71" s="48" t="s">
        <v>35</v>
      </c>
      <c r="D71" s="49" t="s">
        <v>36</v>
      </c>
      <c r="E71" s="49" t="s">
        <v>11</v>
      </c>
      <c r="F71" s="50" t="s">
        <v>131</v>
      </c>
      <c r="G71" s="50" t="s">
        <v>132</v>
      </c>
      <c r="H71" s="48"/>
      <c r="I71" s="48" t="s">
        <v>91</v>
      </c>
      <c r="J71" s="155">
        <f>3980*0.5</f>
        <v>1990</v>
      </c>
    </row>
    <row r="72" spans="2:10" ht="29.25" x14ac:dyDescent="0.25">
      <c r="B72" s="47" t="s">
        <v>130</v>
      </c>
      <c r="C72" s="48" t="s">
        <v>133</v>
      </c>
      <c r="D72" s="49" t="s">
        <v>36</v>
      </c>
      <c r="E72" s="49" t="s">
        <v>11</v>
      </c>
      <c r="F72" s="50" t="s">
        <v>131</v>
      </c>
      <c r="G72" s="50" t="s">
        <v>132</v>
      </c>
      <c r="H72" s="48"/>
      <c r="I72" s="48" t="s">
        <v>91</v>
      </c>
      <c r="J72" s="155">
        <f>3980*0.5</f>
        <v>1990</v>
      </c>
    </row>
    <row r="73" spans="2:10" ht="29.25" x14ac:dyDescent="0.25">
      <c r="B73" s="30" t="s">
        <v>34</v>
      </c>
      <c r="C73" s="31" t="s">
        <v>133</v>
      </c>
      <c r="D73" s="32" t="s">
        <v>36</v>
      </c>
      <c r="E73" s="32" t="s">
        <v>11</v>
      </c>
      <c r="F73" s="33" t="s">
        <v>94</v>
      </c>
      <c r="G73" s="33" t="s">
        <v>38</v>
      </c>
      <c r="H73" s="31" t="s">
        <v>53</v>
      </c>
      <c r="I73" s="31" t="s">
        <v>7</v>
      </c>
      <c r="J73" s="151">
        <v>81797.5</v>
      </c>
    </row>
    <row r="74" spans="2:10" ht="29.25" x14ac:dyDescent="0.25">
      <c r="B74" s="47" t="s">
        <v>160</v>
      </c>
      <c r="C74" s="48" t="s">
        <v>133</v>
      </c>
      <c r="D74" s="49" t="s">
        <v>36</v>
      </c>
      <c r="E74" s="49" t="s">
        <v>11</v>
      </c>
      <c r="F74" s="50" t="s">
        <v>161</v>
      </c>
      <c r="G74" s="50" t="s">
        <v>162</v>
      </c>
      <c r="H74" s="48" t="s">
        <v>6</v>
      </c>
      <c r="I74" s="48" t="s">
        <v>80</v>
      </c>
      <c r="J74" s="155">
        <v>61078</v>
      </c>
    </row>
    <row r="75" spans="2:10" ht="29.25" x14ac:dyDescent="0.25">
      <c r="B75" s="8" t="s">
        <v>34</v>
      </c>
      <c r="C75" s="9" t="s">
        <v>102</v>
      </c>
      <c r="D75" s="10" t="s">
        <v>36</v>
      </c>
      <c r="E75" s="10" t="s">
        <v>11</v>
      </c>
      <c r="F75" s="11" t="s">
        <v>37</v>
      </c>
      <c r="G75" s="11" t="s">
        <v>38</v>
      </c>
      <c r="H75" s="9" t="s">
        <v>39</v>
      </c>
      <c r="I75" s="31" t="s">
        <v>43</v>
      </c>
      <c r="J75" s="146">
        <v>103413</v>
      </c>
    </row>
    <row r="76" spans="2:10" x14ac:dyDescent="0.25">
      <c r="B76" s="47" t="s">
        <v>163</v>
      </c>
      <c r="C76" s="48" t="s">
        <v>164</v>
      </c>
      <c r="D76" s="49" t="s">
        <v>36</v>
      </c>
      <c r="E76" s="49" t="s">
        <v>11</v>
      </c>
      <c r="F76" s="50" t="s">
        <v>165</v>
      </c>
      <c r="G76" s="50" t="s">
        <v>166</v>
      </c>
      <c r="H76" s="48" t="s">
        <v>6</v>
      </c>
      <c r="I76" s="48" t="s">
        <v>7</v>
      </c>
      <c r="J76" s="155">
        <v>132260</v>
      </c>
    </row>
    <row r="77" spans="2:10" ht="29.25" x14ac:dyDescent="0.25">
      <c r="B77" s="22">
        <v>40161</v>
      </c>
      <c r="C77" s="23" t="s">
        <v>77</v>
      </c>
      <c r="D77" s="24" t="s">
        <v>36</v>
      </c>
      <c r="E77" s="24" t="s">
        <v>11</v>
      </c>
      <c r="F77" s="25" t="s">
        <v>78</v>
      </c>
      <c r="G77" s="25" t="s">
        <v>79</v>
      </c>
      <c r="H77" s="23" t="s">
        <v>6</v>
      </c>
      <c r="I77" s="23" t="s">
        <v>80</v>
      </c>
      <c r="J77" s="149">
        <v>7200</v>
      </c>
    </row>
    <row r="78" spans="2:10" x14ac:dyDescent="0.25">
      <c r="B78" s="180" t="s">
        <v>885</v>
      </c>
      <c r="C78" s="180"/>
      <c r="D78" s="180"/>
      <c r="E78" s="180"/>
      <c r="F78" s="180"/>
      <c r="G78" s="180"/>
      <c r="H78" s="181" t="s">
        <v>874</v>
      </c>
      <c r="I78" s="181"/>
      <c r="J78" s="182">
        <f>SUM(J81:J126)</f>
        <v>996912</v>
      </c>
    </row>
    <row r="79" spans="2:10" x14ac:dyDescent="0.25">
      <c r="B79" s="180"/>
      <c r="C79" s="180"/>
      <c r="D79" s="180"/>
      <c r="E79" s="180"/>
      <c r="F79" s="180"/>
      <c r="G79" s="180"/>
      <c r="H79" s="181"/>
      <c r="I79" s="181"/>
      <c r="J79" s="183"/>
    </row>
    <row r="80" spans="2:10" ht="29.25" x14ac:dyDescent="0.25">
      <c r="B80" s="1" t="s">
        <v>875</v>
      </c>
      <c r="C80" s="1" t="s">
        <v>876</v>
      </c>
      <c r="D80" s="1" t="s">
        <v>877</v>
      </c>
      <c r="E80" s="1" t="s">
        <v>878</v>
      </c>
      <c r="F80" s="1" t="s">
        <v>879</v>
      </c>
      <c r="G80" s="1" t="s">
        <v>880</v>
      </c>
      <c r="H80" s="1" t="s">
        <v>881</v>
      </c>
      <c r="I80" s="2" t="s">
        <v>882</v>
      </c>
      <c r="J80" s="144" t="s">
        <v>883</v>
      </c>
    </row>
    <row r="81" spans="2:10" ht="43.5" x14ac:dyDescent="0.25">
      <c r="B81" s="59" t="s">
        <v>169</v>
      </c>
      <c r="C81" s="60" t="s">
        <v>170</v>
      </c>
      <c r="D81" s="61" t="s">
        <v>171</v>
      </c>
      <c r="E81" s="61" t="s">
        <v>172</v>
      </c>
      <c r="F81" s="62" t="s">
        <v>173</v>
      </c>
      <c r="G81" s="62" t="s">
        <v>174</v>
      </c>
      <c r="H81" s="60" t="s">
        <v>175</v>
      </c>
      <c r="I81" s="60" t="s">
        <v>7</v>
      </c>
      <c r="J81" s="158">
        <v>604.6</v>
      </c>
    </row>
    <row r="82" spans="2:10" ht="29.25" x14ac:dyDescent="0.25">
      <c r="B82" s="59" t="s">
        <v>176</v>
      </c>
      <c r="C82" s="60" t="s">
        <v>170</v>
      </c>
      <c r="D82" s="61" t="s">
        <v>171</v>
      </c>
      <c r="E82" s="61" t="s">
        <v>172</v>
      </c>
      <c r="F82" s="62" t="s">
        <v>177</v>
      </c>
      <c r="G82" s="62" t="s">
        <v>178</v>
      </c>
      <c r="H82" s="60" t="s">
        <v>175</v>
      </c>
      <c r="I82" s="60" t="s">
        <v>7</v>
      </c>
      <c r="J82" s="158">
        <v>3998.4</v>
      </c>
    </row>
    <row r="83" spans="2:10" ht="29.25" x14ac:dyDescent="0.25">
      <c r="B83" s="64" t="s">
        <v>188</v>
      </c>
      <c r="C83" s="65" t="s">
        <v>170</v>
      </c>
      <c r="D83" s="66" t="s">
        <v>171</v>
      </c>
      <c r="E83" s="66" t="s">
        <v>172</v>
      </c>
      <c r="F83" s="67" t="s">
        <v>180</v>
      </c>
      <c r="G83" s="67" t="s">
        <v>189</v>
      </c>
      <c r="H83" s="65" t="s">
        <v>175</v>
      </c>
      <c r="I83" s="65" t="s">
        <v>7</v>
      </c>
      <c r="J83" s="159">
        <v>523.05000000000007</v>
      </c>
    </row>
    <row r="84" spans="2:10" ht="29.25" x14ac:dyDescent="0.25">
      <c r="B84" s="64" t="s">
        <v>190</v>
      </c>
      <c r="C84" s="65" t="s">
        <v>170</v>
      </c>
      <c r="D84" s="66" t="s">
        <v>171</v>
      </c>
      <c r="E84" s="66" t="s">
        <v>172</v>
      </c>
      <c r="F84" s="67" t="s">
        <v>191</v>
      </c>
      <c r="G84" s="67" t="s">
        <v>192</v>
      </c>
      <c r="H84" s="68"/>
      <c r="I84" s="65" t="s">
        <v>7</v>
      </c>
      <c r="J84" s="159">
        <v>332</v>
      </c>
    </row>
    <row r="85" spans="2:10" ht="29.25" x14ac:dyDescent="0.25">
      <c r="B85" s="64" t="s">
        <v>193</v>
      </c>
      <c r="C85" s="65" t="s">
        <v>170</v>
      </c>
      <c r="D85" s="66" t="s">
        <v>171</v>
      </c>
      <c r="E85" s="66" t="s">
        <v>172</v>
      </c>
      <c r="F85" s="67" t="s">
        <v>191</v>
      </c>
      <c r="G85" s="67" t="s">
        <v>194</v>
      </c>
      <c r="H85" s="68"/>
      <c r="I85" s="65" t="s">
        <v>7</v>
      </c>
      <c r="J85" s="159">
        <v>369</v>
      </c>
    </row>
    <row r="86" spans="2:10" ht="29.25" x14ac:dyDescent="0.25">
      <c r="B86" s="64" t="s">
        <v>195</v>
      </c>
      <c r="C86" s="65" t="s">
        <v>170</v>
      </c>
      <c r="D86" s="66" t="s">
        <v>171</v>
      </c>
      <c r="E86" s="66" t="s">
        <v>172</v>
      </c>
      <c r="F86" s="67" t="s">
        <v>180</v>
      </c>
      <c r="G86" s="67" t="s">
        <v>196</v>
      </c>
      <c r="H86" s="65" t="s">
        <v>175</v>
      </c>
      <c r="I86" s="65" t="s">
        <v>7</v>
      </c>
      <c r="J86" s="159">
        <v>467.4</v>
      </c>
    </row>
    <row r="87" spans="2:10" ht="29.25" x14ac:dyDescent="0.25">
      <c r="B87" s="64" t="s">
        <v>197</v>
      </c>
      <c r="C87" s="65" t="s">
        <v>170</v>
      </c>
      <c r="D87" s="66" t="s">
        <v>171</v>
      </c>
      <c r="E87" s="66" t="s">
        <v>172</v>
      </c>
      <c r="F87" s="67" t="s">
        <v>180</v>
      </c>
      <c r="G87" s="67" t="s">
        <v>198</v>
      </c>
      <c r="H87" s="65" t="s">
        <v>175</v>
      </c>
      <c r="I87" s="65" t="s">
        <v>7</v>
      </c>
      <c r="J87" s="159">
        <v>470.4</v>
      </c>
    </row>
    <row r="88" spans="2:10" ht="29.25" x14ac:dyDescent="0.25">
      <c r="B88" s="30" t="s">
        <v>214</v>
      </c>
      <c r="C88" s="31" t="s">
        <v>170</v>
      </c>
      <c r="D88" s="32" t="s">
        <v>171</v>
      </c>
      <c r="E88" s="32" t="s">
        <v>172</v>
      </c>
      <c r="F88" s="33" t="s">
        <v>939</v>
      </c>
      <c r="G88" s="33" t="s">
        <v>215</v>
      </c>
      <c r="H88" s="31" t="s">
        <v>6</v>
      </c>
      <c r="I88" s="31" t="s">
        <v>7</v>
      </c>
      <c r="J88" s="151">
        <v>16284</v>
      </c>
    </row>
    <row r="89" spans="2:10" ht="29.25" x14ac:dyDescent="0.25">
      <c r="B89" s="4" t="s">
        <v>216</v>
      </c>
      <c r="C89" s="5" t="s">
        <v>170</v>
      </c>
      <c r="D89" s="6" t="s">
        <v>171</v>
      </c>
      <c r="E89" s="6" t="s">
        <v>172</v>
      </c>
      <c r="F89" s="7" t="s">
        <v>217</v>
      </c>
      <c r="G89" s="7" t="s">
        <v>218</v>
      </c>
      <c r="H89" s="5" t="s">
        <v>6</v>
      </c>
      <c r="I89" s="5" t="s">
        <v>7</v>
      </c>
      <c r="J89" s="145">
        <v>19349</v>
      </c>
    </row>
    <row r="90" spans="2:10" ht="43.5" x14ac:dyDescent="0.25">
      <c r="B90" s="55" t="s">
        <v>248</v>
      </c>
      <c r="C90" s="56" t="s">
        <v>170</v>
      </c>
      <c r="D90" s="57" t="s">
        <v>171</v>
      </c>
      <c r="E90" s="57" t="s">
        <v>172</v>
      </c>
      <c r="F90" s="58" t="s">
        <v>249</v>
      </c>
      <c r="G90" s="58" t="s">
        <v>250</v>
      </c>
      <c r="H90" s="56" t="s">
        <v>175</v>
      </c>
      <c r="I90" s="56" t="s">
        <v>7</v>
      </c>
      <c r="J90" s="157">
        <v>954</v>
      </c>
    </row>
    <row r="91" spans="2:10" ht="29.25" x14ac:dyDescent="0.25">
      <c r="B91" s="59" t="s">
        <v>179</v>
      </c>
      <c r="C91" s="60" t="s">
        <v>170</v>
      </c>
      <c r="D91" s="61" t="s">
        <v>171</v>
      </c>
      <c r="E91" s="61" t="s">
        <v>172</v>
      </c>
      <c r="F91" s="62" t="s">
        <v>180</v>
      </c>
      <c r="G91" s="62" t="s">
        <v>181</v>
      </c>
      <c r="H91" s="60" t="s">
        <v>175</v>
      </c>
      <c r="I91" s="60" t="s">
        <v>7</v>
      </c>
      <c r="J91" s="158">
        <v>613</v>
      </c>
    </row>
    <row r="92" spans="2:10" ht="29.25" x14ac:dyDescent="0.25">
      <c r="B92" s="47" t="s">
        <v>235</v>
      </c>
      <c r="C92" s="48" t="s">
        <v>170</v>
      </c>
      <c r="D92" s="49" t="s">
        <v>171</v>
      </c>
      <c r="E92" s="49" t="s">
        <v>172</v>
      </c>
      <c r="F92" s="50" t="s">
        <v>945</v>
      </c>
      <c r="G92" s="50" t="s">
        <v>236</v>
      </c>
      <c r="H92" s="48" t="s">
        <v>175</v>
      </c>
      <c r="I92" s="48" t="s">
        <v>7</v>
      </c>
      <c r="J92" s="155">
        <f>319670*0.4</f>
        <v>127868</v>
      </c>
    </row>
    <row r="93" spans="2:10" ht="29.25" x14ac:dyDescent="0.25">
      <c r="B93" s="47" t="s">
        <v>246</v>
      </c>
      <c r="C93" s="48" t="s">
        <v>170</v>
      </c>
      <c r="D93" s="49" t="s">
        <v>171</v>
      </c>
      <c r="E93" s="49" t="s">
        <v>172</v>
      </c>
      <c r="F93" s="50" t="s">
        <v>180</v>
      </c>
      <c r="G93" s="50" t="s">
        <v>247</v>
      </c>
      <c r="H93" s="48" t="s">
        <v>175</v>
      </c>
      <c r="I93" s="48" t="s">
        <v>7</v>
      </c>
      <c r="J93" s="155">
        <v>646</v>
      </c>
    </row>
    <row r="94" spans="2:10" ht="29.25" x14ac:dyDescent="0.25">
      <c r="B94" s="59" t="s">
        <v>182</v>
      </c>
      <c r="C94" s="60" t="s">
        <v>170</v>
      </c>
      <c r="D94" s="61" t="s">
        <v>171</v>
      </c>
      <c r="E94" s="61" t="s">
        <v>172</v>
      </c>
      <c r="F94" s="62" t="s">
        <v>180</v>
      </c>
      <c r="G94" s="62" t="s">
        <v>183</v>
      </c>
      <c r="H94" s="60" t="s">
        <v>175</v>
      </c>
      <c r="I94" s="60" t="s">
        <v>7</v>
      </c>
      <c r="J94" s="158">
        <v>639.20000000000005</v>
      </c>
    </row>
    <row r="95" spans="2:10" ht="43.5" x14ac:dyDescent="0.25">
      <c r="B95" s="59" t="s">
        <v>184</v>
      </c>
      <c r="C95" s="60" t="s">
        <v>170</v>
      </c>
      <c r="D95" s="61" t="s">
        <v>171</v>
      </c>
      <c r="E95" s="61" t="s">
        <v>172</v>
      </c>
      <c r="F95" s="62" t="s">
        <v>943</v>
      </c>
      <c r="G95" s="62" t="s">
        <v>185</v>
      </c>
      <c r="H95" s="63"/>
      <c r="I95" s="60" t="s">
        <v>7</v>
      </c>
      <c r="J95" s="158">
        <v>16026.400000000001</v>
      </c>
    </row>
    <row r="96" spans="2:10" ht="29.25" x14ac:dyDescent="0.25">
      <c r="B96" s="4" t="s">
        <v>219</v>
      </c>
      <c r="C96" s="5" t="s">
        <v>170</v>
      </c>
      <c r="D96" s="6" t="s">
        <v>171</v>
      </c>
      <c r="E96" s="6" t="s">
        <v>172</v>
      </c>
      <c r="F96" s="7" t="s">
        <v>220</v>
      </c>
      <c r="G96" s="7" t="s">
        <v>221</v>
      </c>
      <c r="H96" s="5" t="s">
        <v>175</v>
      </c>
      <c r="I96" s="5" t="s">
        <v>7</v>
      </c>
      <c r="J96" s="145">
        <v>793.2</v>
      </c>
    </row>
    <row r="97" spans="2:10" ht="29.25" x14ac:dyDescent="0.25">
      <c r="B97" s="47" t="s">
        <v>237</v>
      </c>
      <c r="C97" s="48" t="s">
        <v>170</v>
      </c>
      <c r="D97" s="49" t="s">
        <v>171</v>
      </c>
      <c r="E97" s="49" t="s">
        <v>172</v>
      </c>
      <c r="F97" s="50" t="s">
        <v>180</v>
      </c>
      <c r="G97" s="50" t="s">
        <v>238</v>
      </c>
      <c r="H97" s="48" t="s">
        <v>175</v>
      </c>
      <c r="I97" s="48" t="s">
        <v>7</v>
      </c>
      <c r="J97" s="155">
        <f>1596*0.25</f>
        <v>399</v>
      </c>
    </row>
    <row r="98" spans="2:10" ht="29.25" x14ac:dyDescent="0.25">
      <c r="B98" s="47" t="s">
        <v>239</v>
      </c>
      <c r="C98" s="48" t="s">
        <v>170</v>
      </c>
      <c r="D98" s="49" t="s">
        <v>171</v>
      </c>
      <c r="E98" s="49" t="s">
        <v>172</v>
      </c>
      <c r="F98" s="50" t="s">
        <v>944</v>
      </c>
      <c r="G98" s="50" t="s">
        <v>240</v>
      </c>
      <c r="H98" s="48" t="s">
        <v>175</v>
      </c>
      <c r="I98" s="48" t="s">
        <v>7</v>
      </c>
      <c r="J98" s="155">
        <v>24300</v>
      </c>
    </row>
    <row r="99" spans="2:10" ht="29.25" x14ac:dyDescent="0.25">
      <c r="B99" s="47" t="s">
        <v>241</v>
      </c>
      <c r="C99" s="48" t="s">
        <v>170</v>
      </c>
      <c r="D99" s="49" t="s">
        <v>171</v>
      </c>
      <c r="E99" s="49" t="s">
        <v>172</v>
      </c>
      <c r="F99" s="50" t="s">
        <v>944</v>
      </c>
      <c r="G99" s="50" t="s">
        <v>242</v>
      </c>
      <c r="H99" s="48" t="s">
        <v>175</v>
      </c>
      <c r="I99" s="48" t="s">
        <v>7</v>
      </c>
      <c r="J99" s="155">
        <f>305559*0.35</f>
        <v>106945.65</v>
      </c>
    </row>
    <row r="100" spans="2:10" ht="43.5" x14ac:dyDescent="0.25">
      <c r="B100" s="59" t="s">
        <v>184</v>
      </c>
      <c r="C100" s="60" t="s">
        <v>186</v>
      </c>
      <c r="D100" s="61" t="s">
        <v>171</v>
      </c>
      <c r="E100" s="61" t="s">
        <v>172</v>
      </c>
      <c r="F100" s="62" t="s">
        <v>943</v>
      </c>
      <c r="G100" s="62" t="s">
        <v>185</v>
      </c>
      <c r="H100" s="63"/>
      <c r="I100" s="60" t="s">
        <v>7</v>
      </c>
      <c r="J100" s="158">
        <v>24039.599999999999</v>
      </c>
    </row>
    <row r="101" spans="2:10" ht="29.25" x14ac:dyDescent="0.25">
      <c r="B101" s="47" t="s">
        <v>239</v>
      </c>
      <c r="C101" s="48" t="s">
        <v>186</v>
      </c>
      <c r="D101" s="49" t="s">
        <v>171</v>
      </c>
      <c r="E101" s="49" t="s">
        <v>172</v>
      </c>
      <c r="F101" s="50" t="s">
        <v>944</v>
      </c>
      <c r="G101" s="50" t="s">
        <v>240</v>
      </c>
      <c r="H101" s="48" t="s">
        <v>175</v>
      </c>
      <c r="I101" s="48" t="s">
        <v>7</v>
      </c>
      <c r="J101" s="155">
        <v>45130</v>
      </c>
    </row>
    <row r="102" spans="2:10" ht="29.25" x14ac:dyDescent="0.25">
      <c r="B102" s="47" t="s">
        <v>241</v>
      </c>
      <c r="C102" s="48" t="s">
        <v>186</v>
      </c>
      <c r="D102" s="49" t="s">
        <v>171</v>
      </c>
      <c r="E102" s="49" t="s">
        <v>172</v>
      </c>
      <c r="F102" s="50" t="s">
        <v>944</v>
      </c>
      <c r="G102" s="50" t="s">
        <v>242</v>
      </c>
      <c r="H102" s="48" t="s">
        <v>175</v>
      </c>
      <c r="I102" s="48" t="s">
        <v>7</v>
      </c>
      <c r="J102" s="155">
        <f>305559*0.65</f>
        <v>198613.35</v>
      </c>
    </row>
    <row r="103" spans="2:10" ht="29.25" x14ac:dyDescent="0.25">
      <c r="B103" s="47" t="s">
        <v>235</v>
      </c>
      <c r="C103" s="48" t="s">
        <v>186</v>
      </c>
      <c r="D103" s="49" t="s">
        <v>171</v>
      </c>
      <c r="E103" s="49" t="s">
        <v>172</v>
      </c>
      <c r="F103" s="50" t="s">
        <v>945</v>
      </c>
      <c r="G103" s="50" t="s">
        <v>236</v>
      </c>
      <c r="H103" s="48" t="s">
        <v>175</v>
      </c>
      <c r="I103" s="48" t="s">
        <v>7</v>
      </c>
      <c r="J103" s="155">
        <f>319670*0.6</f>
        <v>191802</v>
      </c>
    </row>
    <row r="104" spans="2:10" ht="29.25" x14ac:dyDescent="0.25">
      <c r="B104" s="59" t="s">
        <v>176</v>
      </c>
      <c r="C104" s="60" t="s">
        <v>186</v>
      </c>
      <c r="D104" s="61" t="s">
        <v>171</v>
      </c>
      <c r="E104" s="61" t="s">
        <v>172</v>
      </c>
      <c r="F104" s="62" t="s">
        <v>177</v>
      </c>
      <c r="G104" s="62" t="s">
        <v>178</v>
      </c>
      <c r="H104" s="60" t="s">
        <v>175</v>
      </c>
      <c r="I104" s="60" t="s">
        <v>7</v>
      </c>
      <c r="J104" s="158">
        <v>35985.599999999999</v>
      </c>
    </row>
    <row r="105" spans="2:10" ht="29.25" x14ac:dyDescent="0.25">
      <c r="B105" s="59" t="s">
        <v>182</v>
      </c>
      <c r="C105" s="60" t="s">
        <v>187</v>
      </c>
      <c r="D105" s="61" t="s">
        <v>171</v>
      </c>
      <c r="E105" s="61" t="s">
        <v>172</v>
      </c>
      <c r="F105" s="62" t="s">
        <v>180</v>
      </c>
      <c r="G105" s="62" t="s">
        <v>183</v>
      </c>
      <c r="H105" s="60" t="s">
        <v>175</v>
      </c>
      <c r="I105" s="60" t="s">
        <v>7</v>
      </c>
      <c r="J105" s="158">
        <v>958.8</v>
      </c>
    </row>
    <row r="106" spans="2:10" ht="29.25" x14ac:dyDescent="0.25">
      <c r="B106" s="59" t="s">
        <v>179</v>
      </c>
      <c r="C106" s="60" t="s">
        <v>187</v>
      </c>
      <c r="D106" s="61" t="s">
        <v>171</v>
      </c>
      <c r="E106" s="61" t="s">
        <v>172</v>
      </c>
      <c r="F106" s="62" t="s">
        <v>180</v>
      </c>
      <c r="G106" s="62" t="s">
        <v>181</v>
      </c>
      <c r="H106" s="60" t="s">
        <v>175</v>
      </c>
      <c r="I106" s="60" t="s">
        <v>7</v>
      </c>
      <c r="J106" s="158">
        <v>920</v>
      </c>
    </row>
    <row r="107" spans="2:10" ht="43.5" x14ac:dyDescent="0.25">
      <c r="B107" s="59" t="s">
        <v>169</v>
      </c>
      <c r="C107" s="60" t="s">
        <v>187</v>
      </c>
      <c r="D107" s="61" t="s">
        <v>171</v>
      </c>
      <c r="E107" s="61" t="s">
        <v>172</v>
      </c>
      <c r="F107" s="62" t="s">
        <v>173</v>
      </c>
      <c r="G107" s="62" t="s">
        <v>174</v>
      </c>
      <c r="H107" s="60" t="s">
        <v>175</v>
      </c>
      <c r="I107" s="60" t="s">
        <v>7</v>
      </c>
      <c r="J107" s="158">
        <v>2418.4</v>
      </c>
    </row>
    <row r="108" spans="2:10" ht="29.25" x14ac:dyDescent="0.25">
      <c r="B108" s="64" t="s">
        <v>188</v>
      </c>
      <c r="C108" s="65" t="s">
        <v>187</v>
      </c>
      <c r="D108" s="66" t="s">
        <v>171</v>
      </c>
      <c r="E108" s="66" t="s">
        <v>172</v>
      </c>
      <c r="F108" s="67" t="s">
        <v>180</v>
      </c>
      <c r="G108" s="67" t="s">
        <v>189</v>
      </c>
      <c r="H108" s="65" t="s">
        <v>175</v>
      </c>
      <c r="I108" s="65" t="s">
        <v>7</v>
      </c>
      <c r="J108" s="159">
        <v>1061.95</v>
      </c>
    </row>
    <row r="109" spans="2:10" ht="29.25" x14ac:dyDescent="0.25">
      <c r="B109" s="64" t="s">
        <v>190</v>
      </c>
      <c r="C109" s="65" t="s">
        <v>187</v>
      </c>
      <c r="D109" s="66" t="s">
        <v>171</v>
      </c>
      <c r="E109" s="66" t="s">
        <v>172</v>
      </c>
      <c r="F109" s="67" t="s">
        <v>191</v>
      </c>
      <c r="G109" s="67" t="s">
        <v>192</v>
      </c>
      <c r="H109" s="68"/>
      <c r="I109" s="65" t="s">
        <v>7</v>
      </c>
      <c r="J109" s="159">
        <v>1328</v>
      </c>
    </row>
    <row r="110" spans="2:10" ht="29.25" x14ac:dyDescent="0.25">
      <c r="B110" s="64" t="s">
        <v>193</v>
      </c>
      <c r="C110" s="65" t="s">
        <v>187</v>
      </c>
      <c r="D110" s="66" t="s">
        <v>171</v>
      </c>
      <c r="E110" s="66" t="s">
        <v>172</v>
      </c>
      <c r="F110" s="67" t="s">
        <v>191</v>
      </c>
      <c r="G110" s="67" t="s">
        <v>194</v>
      </c>
      <c r="H110" s="68"/>
      <c r="I110" s="65" t="s">
        <v>7</v>
      </c>
      <c r="J110" s="159">
        <v>1107</v>
      </c>
    </row>
    <row r="111" spans="2:10" ht="29.25" x14ac:dyDescent="0.25">
      <c r="B111" s="64" t="s">
        <v>195</v>
      </c>
      <c r="C111" s="65" t="s">
        <v>187</v>
      </c>
      <c r="D111" s="66" t="s">
        <v>171</v>
      </c>
      <c r="E111" s="66" t="s">
        <v>172</v>
      </c>
      <c r="F111" s="67" t="s">
        <v>180</v>
      </c>
      <c r="G111" s="67" t="s">
        <v>196</v>
      </c>
      <c r="H111" s="65" t="s">
        <v>175</v>
      </c>
      <c r="I111" s="65" t="s">
        <v>7</v>
      </c>
      <c r="J111" s="159">
        <v>1090.5999999999999</v>
      </c>
    </row>
    <row r="112" spans="2:10" ht="29.25" x14ac:dyDescent="0.25">
      <c r="B112" s="64" t="s">
        <v>197</v>
      </c>
      <c r="C112" s="65" t="s">
        <v>187</v>
      </c>
      <c r="D112" s="66" t="s">
        <v>171</v>
      </c>
      <c r="E112" s="66" t="s">
        <v>172</v>
      </c>
      <c r="F112" s="67" t="s">
        <v>180</v>
      </c>
      <c r="G112" s="67" t="s">
        <v>198</v>
      </c>
      <c r="H112" s="65" t="s">
        <v>175</v>
      </c>
      <c r="I112" s="65" t="s">
        <v>7</v>
      </c>
      <c r="J112" s="159">
        <v>1097.5999999999999</v>
      </c>
    </row>
    <row r="113" spans="2:10" ht="29.25" x14ac:dyDescent="0.25">
      <c r="B113" s="4" t="s">
        <v>219</v>
      </c>
      <c r="C113" s="5" t="s">
        <v>187</v>
      </c>
      <c r="D113" s="6" t="s">
        <v>171</v>
      </c>
      <c r="E113" s="6" t="s">
        <v>172</v>
      </c>
      <c r="F113" s="7" t="s">
        <v>220</v>
      </c>
      <c r="G113" s="7" t="s">
        <v>221</v>
      </c>
      <c r="H113" s="5" t="s">
        <v>175</v>
      </c>
      <c r="I113" s="5" t="s">
        <v>7</v>
      </c>
      <c r="J113" s="145">
        <v>3172.8</v>
      </c>
    </row>
    <row r="114" spans="2:10" ht="29.25" x14ac:dyDescent="0.25">
      <c r="B114" s="47" t="s">
        <v>237</v>
      </c>
      <c r="C114" s="48" t="s">
        <v>187</v>
      </c>
      <c r="D114" s="49" t="s">
        <v>171</v>
      </c>
      <c r="E114" s="49" t="s">
        <v>172</v>
      </c>
      <c r="F114" s="50" t="s">
        <v>180</v>
      </c>
      <c r="G114" s="50" t="s">
        <v>238</v>
      </c>
      <c r="H114" s="48" t="s">
        <v>175</v>
      </c>
      <c r="I114" s="48" t="s">
        <v>7</v>
      </c>
      <c r="J114" s="155">
        <f>1596*0.75</f>
        <v>1197</v>
      </c>
    </row>
    <row r="115" spans="2:10" ht="29.25" x14ac:dyDescent="0.25">
      <c r="B115" s="47" t="s">
        <v>246</v>
      </c>
      <c r="C115" s="48" t="s">
        <v>187</v>
      </c>
      <c r="D115" s="49" t="s">
        <v>171</v>
      </c>
      <c r="E115" s="49" t="s">
        <v>172</v>
      </c>
      <c r="F115" s="50" t="s">
        <v>180</v>
      </c>
      <c r="G115" s="50" t="s">
        <v>247</v>
      </c>
      <c r="H115" s="48" t="s">
        <v>175</v>
      </c>
      <c r="I115" s="48" t="s">
        <v>7</v>
      </c>
      <c r="J115" s="155">
        <v>969</v>
      </c>
    </row>
    <row r="116" spans="2:10" ht="43.5" x14ac:dyDescent="0.25">
      <c r="B116" s="55" t="s">
        <v>248</v>
      </c>
      <c r="C116" s="56" t="s">
        <v>187</v>
      </c>
      <c r="D116" s="57" t="s">
        <v>171</v>
      </c>
      <c r="E116" s="57" t="s">
        <v>172</v>
      </c>
      <c r="F116" s="58" t="s">
        <v>249</v>
      </c>
      <c r="G116" s="58" t="s">
        <v>250</v>
      </c>
      <c r="H116" s="56" t="s">
        <v>175</v>
      </c>
      <c r="I116" s="56" t="s">
        <v>7</v>
      </c>
      <c r="J116" s="157">
        <v>2227</v>
      </c>
    </row>
    <row r="117" spans="2:10" ht="29.25" x14ac:dyDescent="0.25">
      <c r="B117" s="38" t="s">
        <v>226</v>
      </c>
      <c r="C117" s="39" t="s">
        <v>905</v>
      </c>
      <c r="D117" s="40" t="s">
        <v>210</v>
      </c>
      <c r="E117" s="40" t="s">
        <v>172</v>
      </c>
      <c r="F117" s="41" t="s">
        <v>227</v>
      </c>
      <c r="G117" s="41" t="s">
        <v>228</v>
      </c>
      <c r="H117" s="39" t="s">
        <v>213</v>
      </c>
      <c r="I117" s="31" t="s">
        <v>43</v>
      </c>
      <c r="J117" s="153">
        <v>1250</v>
      </c>
    </row>
    <row r="118" spans="2:10" ht="29.25" x14ac:dyDescent="0.25">
      <c r="B118" s="74" t="s">
        <v>208</v>
      </c>
      <c r="C118" s="75" t="s">
        <v>209</v>
      </c>
      <c r="D118" s="76" t="s">
        <v>210</v>
      </c>
      <c r="E118" s="76" t="s">
        <v>172</v>
      </c>
      <c r="F118" s="77" t="s">
        <v>211</v>
      </c>
      <c r="G118" s="77" t="s">
        <v>212</v>
      </c>
      <c r="H118" s="75" t="s">
        <v>213</v>
      </c>
      <c r="I118" s="75" t="s">
        <v>7</v>
      </c>
      <c r="J118" s="161">
        <v>13616</v>
      </c>
    </row>
    <row r="119" spans="2:10" ht="29.25" x14ac:dyDescent="0.25">
      <c r="B119" s="38" t="s">
        <v>226</v>
      </c>
      <c r="C119" s="39" t="s">
        <v>229</v>
      </c>
      <c r="D119" s="40" t="s">
        <v>210</v>
      </c>
      <c r="E119" s="40" t="s">
        <v>172</v>
      </c>
      <c r="F119" s="41" t="s">
        <v>227</v>
      </c>
      <c r="G119" s="41" t="s">
        <v>228</v>
      </c>
      <c r="H119" s="39" t="s">
        <v>213</v>
      </c>
      <c r="I119" s="31" t="s">
        <v>43</v>
      </c>
      <c r="J119" s="153">
        <v>1250</v>
      </c>
    </row>
    <row r="120" spans="2:10" ht="29.25" x14ac:dyDescent="0.25">
      <c r="B120" s="38" t="s">
        <v>230</v>
      </c>
      <c r="C120" s="39" t="s">
        <v>231</v>
      </c>
      <c r="D120" s="40" t="s">
        <v>232</v>
      </c>
      <c r="E120" s="40" t="s">
        <v>172</v>
      </c>
      <c r="F120" s="41" t="s">
        <v>233</v>
      </c>
      <c r="G120" s="41" t="s">
        <v>234</v>
      </c>
      <c r="H120" s="39" t="s">
        <v>14</v>
      </c>
      <c r="I120" s="31" t="s">
        <v>43</v>
      </c>
      <c r="J120" s="153">
        <v>59286</v>
      </c>
    </row>
    <row r="121" spans="2:10" ht="29.25" x14ac:dyDescent="0.25">
      <c r="B121" s="47" t="s">
        <v>243</v>
      </c>
      <c r="C121" s="48" t="s">
        <v>231</v>
      </c>
      <c r="D121" s="49" t="s">
        <v>232</v>
      </c>
      <c r="E121" s="49" t="s">
        <v>172</v>
      </c>
      <c r="F121" s="50" t="s">
        <v>244</v>
      </c>
      <c r="G121" s="50" t="s">
        <v>245</v>
      </c>
      <c r="H121" s="48" t="s">
        <v>14</v>
      </c>
      <c r="I121" s="48"/>
      <c r="J121" s="155" t="s">
        <v>245</v>
      </c>
    </row>
    <row r="122" spans="2:10" x14ac:dyDescent="0.25">
      <c r="B122" s="64" t="s">
        <v>199</v>
      </c>
      <c r="C122" s="65" t="s">
        <v>200</v>
      </c>
      <c r="D122" s="66" t="s">
        <v>201</v>
      </c>
      <c r="E122" s="66" t="s">
        <v>172</v>
      </c>
      <c r="F122" s="67" t="s">
        <v>202</v>
      </c>
      <c r="G122" s="67" t="s">
        <v>203</v>
      </c>
      <c r="H122" s="68"/>
      <c r="I122" s="31" t="s">
        <v>43</v>
      </c>
      <c r="J122" s="159">
        <v>4000</v>
      </c>
    </row>
    <row r="123" spans="2:10" ht="29.25" x14ac:dyDescent="0.25">
      <c r="B123" s="59" t="s">
        <v>255</v>
      </c>
      <c r="C123" s="60" t="s">
        <v>200</v>
      </c>
      <c r="D123" s="61" t="s">
        <v>201</v>
      </c>
      <c r="E123" s="61" t="s">
        <v>172</v>
      </c>
      <c r="F123" s="62" t="s">
        <v>256</v>
      </c>
      <c r="G123" s="62" t="s">
        <v>257</v>
      </c>
      <c r="H123" s="60" t="s">
        <v>39</v>
      </c>
      <c r="I123" s="31" t="s">
        <v>43</v>
      </c>
      <c r="J123" s="158">
        <v>24673</v>
      </c>
    </row>
    <row r="124" spans="2:10" ht="29.25" x14ac:dyDescent="0.25">
      <c r="B124" s="69">
        <v>40150</v>
      </c>
      <c r="C124" s="70" t="s">
        <v>204</v>
      </c>
      <c r="D124" s="71" t="s">
        <v>205</v>
      </c>
      <c r="E124" s="71" t="s">
        <v>172</v>
      </c>
      <c r="F124" s="72" t="s">
        <v>206</v>
      </c>
      <c r="G124" s="72" t="s">
        <v>207</v>
      </c>
      <c r="H124" s="73"/>
      <c r="I124" s="70" t="s">
        <v>43</v>
      </c>
      <c r="J124" s="160">
        <v>18757</v>
      </c>
    </row>
    <row r="125" spans="2:10" ht="43.5" x14ac:dyDescent="0.25">
      <c r="B125" s="4" t="s">
        <v>222</v>
      </c>
      <c r="C125" s="5" t="s">
        <v>223</v>
      </c>
      <c r="D125" s="6" t="s">
        <v>224</v>
      </c>
      <c r="E125" s="6" t="s">
        <v>172</v>
      </c>
      <c r="F125" s="7" t="s">
        <v>25</v>
      </c>
      <c r="G125" s="7" t="s">
        <v>225</v>
      </c>
      <c r="H125" s="5" t="s">
        <v>14</v>
      </c>
      <c r="I125" s="31" t="s">
        <v>43</v>
      </c>
      <c r="J125" s="145">
        <v>36709</v>
      </c>
    </row>
    <row r="126" spans="2:10" x14ac:dyDescent="0.25">
      <c r="B126" s="74" t="s">
        <v>251</v>
      </c>
      <c r="C126" s="75" t="s">
        <v>252</v>
      </c>
      <c r="D126" s="76" t="s">
        <v>224</v>
      </c>
      <c r="E126" s="76" t="s">
        <v>172</v>
      </c>
      <c r="F126" s="77" t="s">
        <v>253</v>
      </c>
      <c r="G126" s="77" t="s">
        <v>254</v>
      </c>
      <c r="H126" s="75" t="s">
        <v>6</v>
      </c>
      <c r="I126" s="75" t="s">
        <v>91</v>
      </c>
      <c r="J126" s="161">
        <v>2670</v>
      </c>
    </row>
    <row r="127" spans="2:10" x14ac:dyDescent="0.25">
      <c r="B127" s="180" t="s">
        <v>886</v>
      </c>
      <c r="C127" s="180"/>
      <c r="D127" s="180"/>
      <c r="E127" s="180"/>
      <c r="F127" s="180"/>
      <c r="G127" s="180"/>
      <c r="H127" s="181" t="s">
        <v>874</v>
      </c>
      <c r="I127" s="181"/>
      <c r="J127" s="182">
        <f>SUM(J130:J319)</f>
        <v>26295530.98</v>
      </c>
    </row>
    <row r="128" spans="2:10" x14ac:dyDescent="0.25">
      <c r="B128" s="180"/>
      <c r="C128" s="180"/>
      <c r="D128" s="180"/>
      <c r="E128" s="180"/>
      <c r="F128" s="180"/>
      <c r="G128" s="180"/>
      <c r="H128" s="181"/>
      <c r="I128" s="181"/>
      <c r="J128" s="183"/>
    </row>
    <row r="129" spans="2:10" ht="29.25" x14ac:dyDescent="0.25">
      <c r="B129" s="1" t="s">
        <v>875</v>
      </c>
      <c r="C129" s="1" t="s">
        <v>876</v>
      </c>
      <c r="D129" s="1" t="s">
        <v>877</v>
      </c>
      <c r="E129" s="1" t="s">
        <v>878</v>
      </c>
      <c r="F129" s="1" t="s">
        <v>879</v>
      </c>
      <c r="G129" s="1" t="s">
        <v>880</v>
      </c>
      <c r="H129" s="1" t="s">
        <v>881</v>
      </c>
      <c r="I129" s="2" t="s">
        <v>882</v>
      </c>
      <c r="J129" s="144" t="s">
        <v>883</v>
      </c>
    </row>
    <row r="130" spans="2:10" ht="29.25" x14ac:dyDescent="0.25">
      <c r="B130" s="8" t="s">
        <v>258</v>
      </c>
      <c r="C130" s="9" t="s">
        <v>259</v>
      </c>
      <c r="D130" s="10" t="s">
        <v>260</v>
      </c>
      <c r="E130" s="10" t="s">
        <v>261</v>
      </c>
      <c r="F130" s="11" t="s">
        <v>946</v>
      </c>
      <c r="G130" s="11" t="s">
        <v>262</v>
      </c>
      <c r="H130" s="9" t="s">
        <v>14</v>
      </c>
      <c r="I130" s="9" t="s">
        <v>15</v>
      </c>
      <c r="J130" s="146">
        <v>6831</v>
      </c>
    </row>
    <row r="131" spans="2:10" x14ac:dyDescent="0.25">
      <c r="B131" s="8" t="s">
        <v>263</v>
      </c>
      <c r="C131" s="9" t="s">
        <v>264</v>
      </c>
      <c r="D131" s="10" t="s">
        <v>260</v>
      </c>
      <c r="E131" s="10" t="s">
        <v>261</v>
      </c>
      <c r="F131" s="11" t="s">
        <v>946</v>
      </c>
      <c r="G131" s="11" t="s">
        <v>265</v>
      </c>
      <c r="H131" s="9" t="s">
        <v>14</v>
      </c>
      <c r="I131" s="9" t="s">
        <v>15</v>
      </c>
      <c r="J131" s="146">
        <v>37500</v>
      </c>
    </row>
    <row r="132" spans="2:10" ht="43.5" x14ac:dyDescent="0.25">
      <c r="B132" s="47" t="s">
        <v>571</v>
      </c>
      <c r="C132" s="48" t="s">
        <v>264</v>
      </c>
      <c r="D132" s="49" t="s">
        <v>260</v>
      </c>
      <c r="E132" s="49" t="s">
        <v>261</v>
      </c>
      <c r="F132" s="50" t="s">
        <v>870</v>
      </c>
      <c r="G132" s="50" t="s">
        <v>572</v>
      </c>
      <c r="H132" s="48" t="s">
        <v>14</v>
      </c>
      <c r="I132" s="48" t="s">
        <v>15</v>
      </c>
      <c r="J132" s="155">
        <v>1000000</v>
      </c>
    </row>
    <row r="133" spans="2:10" ht="43.5" x14ac:dyDescent="0.25">
      <c r="B133" s="8" t="s">
        <v>266</v>
      </c>
      <c r="C133" s="9" t="s">
        <v>267</v>
      </c>
      <c r="D133" s="10" t="s">
        <v>260</v>
      </c>
      <c r="E133" s="10" t="s">
        <v>261</v>
      </c>
      <c r="F133" s="50" t="s">
        <v>870</v>
      </c>
      <c r="G133" s="11" t="s">
        <v>268</v>
      </c>
      <c r="H133" s="9" t="s">
        <v>14</v>
      </c>
      <c r="I133" s="9" t="s">
        <v>15</v>
      </c>
      <c r="J133" s="146">
        <v>476000</v>
      </c>
    </row>
    <row r="134" spans="2:10" ht="29.25" x14ac:dyDescent="0.25">
      <c r="B134" s="8" t="s">
        <v>258</v>
      </c>
      <c r="C134" s="9" t="s">
        <v>269</v>
      </c>
      <c r="D134" s="10" t="s">
        <v>260</v>
      </c>
      <c r="E134" s="10" t="s">
        <v>261</v>
      </c>
      <c r="F134" s="11" t="s">
        <v>946</v>
      </c>
      <c r="G134" s="11" t="s">
        <v>262</v>
      </c>
      <c r="H134" s="9" t="s">
        <v>14</v>
      </c>
      <c r="I134" s="9" t="s">
        <v>15</v>
      </c>
      <c r="J134" s="146">
        <v>6831</v>
      </c>
    </row>
    <row r="135" spans="2:10" x14ac:dyDescent="0.25">
      <c r="B135" s="8" t="s">
        <v>263</v>
      </c>
      <c r="C135" s="9" t="s">
        <v>270</v>
      </c>
      <c r="D135" s="10" t="s">
        <v>260</v>
      </c>
      <c r="E135" s="10" t="s">
        <v>261</v>
      </c>
      <c r="F135" s="11" t="s">
        <v>946</v>
      </c>
      <c r="G135" s="11" t="s">
        <v>265</v>
      </c>
      <c r="H135" s="9" t="s">
        <v>14</v>
      </c>
      <c r="I135" s="9" t="s">
        <v>15</v>
      </c>
      <c r="J135" s="146">
        <v>37500</v>
      </c>
    </row>
    <row r="136" spans="2:10" ht="29.25" x14ac:dyDescent="0.25">
      <c r="B136" s="8" t="s">
        <v>258</v>
      </c>
      <c r="C136" s="9" t="s">
        <v>271</v>
      </c>
      <c r="D136" s="10" t="s">
        <v>260</v>
      </c>
      <c r="E136" s="10" t="s">
        <v>261</v>
      </c>
      <c r="F136" s="11" t="s">
        <v>946</v>
      </c>
      <c r="G136" s="11" t="s">
        <v>262</v>
      </c>
      <c r="H136" s="9" t="s">
        <v>14</v>
      </c>
      <c r="I136" s="9" t="s">
        <v>15</v>
      </c>
      <c r="J136" s="146">
        <v>7038</v>
      </c>
    </row>
    <row r="137" spans="2:10" ht="43.5" x14ac:dyDescent="0.25">
      <c r="B137" s="26" t="s">
        <v>491</v>
      </c>
      <c r="C137" s="27" t="s">
        <v>492</v>
      </c>
      <c r="D137" s="28" t="s">
        <v>260</v>
      </c>
      <c r="E137" s="28" t="s">
        <v>261</v>
      </c>
      <c r="F137" s="29" t="s">
        <v>493</v>
      </c>
      <c r="G137" s="29" t="s">
        <v>494</v>
      </c>
      <c r="H137" s="27" t="s">
        <v>39</v>
      </c>
      <c r="I137" s="31" t="s">
        <v>43</v>
      </c>
      <c r="J137" s="150">
        <v>1788</v>
      </c>
    </row>
    <row r="138" spans="2:10" ht="29.25" x14ac:dyDescent="0.25">
      <c r="B138" s="30" t="s">
        <v>522</v>
      </c>
      <c r="C138" s="31" t="s">
        <v>492</v>
      </c>
      <c r="D138" s="32" t="s">
        <v>260</v>
      </c>
      <c r="E138" s="32" t="s">
        <v>261</v>
      </c>
      <c r="F138" s="33" t="s">
        <v>922</v>
      </c>
      <c r="G138" s="33" t="s">
        <v>523</v>
      </c>
      <c r="H138" s="31" t="s">
        <v>14</v>
      </c>
      <c r="I138" s="31" t="s">
        <v>43</v>
      </c>
      <c r="J138" s="151">
        <v>19720</v>
      </c>
    </row>
    <row r="139" spans="2:10" ht="43.5" x14ac:dyDescent="0.25">
      <c r="B139" s="30" t="s">
        <v>524</v>
      </c>
      <c r="C139" s="31" t="s">
        <v>492</v>
      </c>
      <c r="D139" s="32" t="s">
        <v>260</v>
      </c>
      <c r="E139" s="32" t="s">
        <v>261</v>
      </c>
      <c r="F139" s="33" t="s">
        <v>525</v>
      </c>
      <c r="G139" s="33" t="s">
        <v>526</v>
      </c>
      <c r="H139" s="31" t="s">
        <v>175</v>
      </c>
      <c r="I139" s="31" t="s">
        <v>43</v>
      </c>
      <c r="J139" s="151">
        <v>7752</v>
      </c>
    </row>
    <row r="140" spans="2:10" ht="29.25" x14ac:dyDescent="0.25">
      <c r="B140" s="8" t="s">
        <v>272</v>
      </c>
      <c r="C140" s="9" t="s">
        <v>273</v>
      </c>
      <c r="D140" s="10" t="s">
        <v>260</v>
      </c>
      <c r="E140" s="10" t="s">
        <v>261</v>
      </c>
      <c r="F140" s="11" t="s">
        <v>923</v>
      </c>
      <c r="G140" s="11" t="s">
        <v>274</v>
      </c>
      <c r="H140" s="9" t="s">
        <v>14</v>
      </c>
      <c r="I140" s="31" t="s">
        <v>43</v>
      </c>
      <c r="J140" s="146">
        <v>8872</v>
      </c>
    </row>
    <row r="141" spans="2:10" ht="29.25" x14ac:dyDescent="0.25">
      <c r="B141" s="8" t="s">
        <v>275</v>
      </c>
      <c r="C141" s="9" t="s">
        <v>273</v>
      </c>
      <c r="D141" s="10" t="s">
        <v>260</v>
      </c>
      <c r="E141" s="10" t="s">
        <v>261</v>
      </c>
      <c r="F141" s="11" t="s">
        <v>924</v>
      </c>
      <c r="G141" s="11" t="s">
        <v>274</v>
      </c>
      <c r="H141" s="9" t="s">
        <v>14</v>
      </c>
      <c r="I141" s="31" t="s">
        <v>43</v>
      </c>
      <c r="J141" s="146">
        <v>9788</v>
      </c>
    </row>
    <row r="142" spans="2:10" ht="29.25" x14ac:dyDescent="0.25">
      <c r="B142" s="12" t="s">
        <v>410</v>
      </c>
      <c r="C142" s="13" t="s">
        <v>273</v>
      </c>
      <c r="D142" s="14" t="s">
        <v>260</v>
      </c>
      <c r="E142" s="14" t="s">
        <v>261</v>
      </c>
      <c r="F142" s="15" t="s">
        <v>411</v>
      </c>
      <c r="G142" s="15" t="s">
        <v>412</v>
      </c>
      <c r="H142" s="13" t="s">
        <v>6</v>
      </c>
      <c r="I142" s="31" t="s">
        <v>43</v>
      </c>
      <c r="J142" s="147">
        <v>7459</v>
      </c>
    </row>
    <row r="143" spans="2:10" ht="29.25" x14ac:dyDescent="0.25">
      <c r="B143" s="12" t="s">
        <v>413</v>
      </c>
      <c r="C143" s="13" t="s">
        <v>414</v>
      </c>
      <c r="D143" s="14" t="s">
        <v>260</v>
      </c>
      <c r="E143" s="14" t="s">
        <v>261</v>
      </c>
      <c r="F143" s="15" t="s">
        <v>415</v>
      </c>
      <c r="G143" s="15" t="s">
        <v>416</v>
      </c>
      <c r="H143" s="13" t="s">
        <v>14</v>
      </c>
      <c r="I143" s="31" t="s">
        <v>43</v>
      </c>
      <c r="J143" s="147">
        <v>90955</v>
      </c>
    </row>
    <row r="144" spans="2:10" ht="29.25" x14ac:dyDescent="0.25">
      <c r="B144" s="38" t="s">
        <v>547</v>
      </c>
      <c r="C144" s="39" t="s">
        <v>414</v>
      </c>
      <c r="D144" s="40" t="s">
        <v>260</v>
      </c>
      <c r="E144" s="40" t="s">
        <v>261</v>
      </c>
      <c r="F144" s="41" t="s">
        <v>548</v>
      </c>
      <c r="G144" s="41" t="s">
        <v>549</v>
      </c>
      <c r="H144" s="39" t="s">
        <v>6</v>
      </c>
      <c r="I144" s="39" t="s">
        <v>43</v>
      </c>
      <c r="J144" s="153">
        <v>29976</v>
      </c>
    </row>
    <row r="145" spans="2:10" ht="29.25" x14ac:dyDescent="0.25">
      <c r="B145" s="47" t="s">
        <v>573</v>
      </c>
      <c r="C145" s="48" t="s">
        <v>414</v>
      </c>
      <c r="D145" s="49" t="s">
        <v>260</v>
      </c>
      <c r="E145" s="49" t="s">
        <v>261</v>
      </c>
      <c r="F145" s="50" t="s">
        <v>925</v>
      </c>
      <c r="G145" s="50" t="s">
        <v>574</v>
      </c>
      <c r="H145" s="48" t="s">
        <v>14</v>
      </c>
      <c r="I145" s="31" t="s">
        <v>43</v>
      </c>
      <c r="J145" s="155">
        <v>71964</v>
      </c>
    </row>
    <row r="146" spans="2:10" ht="43.5" x14ac:dyDescent="0.25">
      <c r="B146" s="26" t="s">
        <v>491</v>
      </c>
      <c r="C146" s="27" t="s">
        <v>495</v>
      </c>
      <c r="D146" s="28" t="s">
        <v>260</v>
      </c>
      <c r="E146" s="28" t="s">
        <v>261</v>
      </c>
      <c r="F146" s="29" t="s">
        <v>493</v>
      </c>
      <c r="G146" s="29" t="s">
        <v>494</v>
      </c>
      <c r="H146" s="27" t="s">
        <v>39</v>
      </c>
      <c r="I146" s="31" t="s">
        <v>43</v>
      </c>
      <c r="J146" s="150">
        <v>1788</v>
      </c>
    </row>
    <row r="147" spans="2:10" ht="43.5" x14ac:dyDescent="0.25">
      <c r="B147" s="30" t="s">
        <v>524</v>
      </c>
      <c r="C147" s="31" t="s">
        <v>495</v>
      </c>
      <c r="D147" s="32" t="s">
        <v>260</v>
      </c>
      <c r="E147" s="32" t="s">
        <v>261</v>
      </c>
      <c r="F147" s="33" t="s">
        <v>525</v>
      </c>
      <c r="G147" s="33" t="s">
        <v>526</v>
      </c>
      <c r="H147" s="31" t="s">
        <v>175</v>
      </c>
      <c r="I147" s="31" t="s">
        <v>43</v>
      </c>
      <c r="J147" s="151">
        <v>7752</v>
      </c>
    </row>
    <row r="148" spans="2:10" ht="43.5" x14ac:dyDescent="0.25">
      <c r="B148" s="26" t="s">
        <v>491</v>
      </c>
      <c r="C148" s="27" t="s">
        <v>496</v>
      </c>
      <c r="D148" s="28" t="s">
        <v>260</v>
      </c>
      <c r="E148" s="28" t="s">
        <v>261</v>
      </c>
      <c r="F148" s="29" t="s">
        <v>493</v>
      </c>
      <c r="G148" s="29" t="s">
        <v>494</v>
      </c>
      <c r="H148" s="27" t="s">
        <v>39</v>
      </c>
      <c r="I148" s="31" t="s">
        <v>43</v>
      </c>
      <c r="J148" s="150">
        <v>8940</v>
      </c>
    </row>
    <row r="149" spans="2:10" ht="43.5" x14ac:dyDescent="0.25">
      <c r="B149" s="30" t="s">
        <v>524</v>
      </c>
      <c r="C149" s="31" t="s">
        <v>496</v>
      </c>
      <c r="D149" s="32" t="s">
        <v>260</v>
      </c>
      <c r="E149" s="32" t="s">
        <v>261</v>
      </c>
      <c r="F149" s="33" t="s">
        <v>525</v>
      </c>
      <c r="G149" s="33" t="s">
        <v>526</v>
      </c>
      <c r="H149" s="31" t="s">
        <v>175</v>
      </c>
      <c r="I149" s="31" t="s">
        <v>43</v>
      </c>
      <c r="J149" s="151">
        <v>38761</v>
      </c>
    </row>
    <row r="150" spans="2:10" ht="43.5" x14ac:dyDescent="0.25">
      <c r="B150" s="26" t="s">
        <v>491</v>
      </c>
      <c r="C150" s="27" t="s">
        <v>497</v>
      </c>
      <c r="D150" s="28" t="s">
        <v>260</v>
      </c>
      <c r="E150" s="28" t="s">
        <v>261</v>
      </c>
      <c r="F150" s="29" t="s">
        <v>493</v>
      </c>
      <c r="G150" s="29" t="s">
        <v>494</v>
      </c>
      <c r="H150" s="27" t="s">
        <v>39</v>
      </c>
      <c r="I150" s="31" t="s">
        <v>43</v>
      </c>
      <c r="J150" s="150">
        <v>5364</v>
      </c>
    </row>
    <row r="151" spans="2:10" ht="43.5" x14ac:dyDescent="0.25">
      <c r="B151" s="30" t="s">
        <v>524</v>
      </c>
      <c r="C151" s="31" t="s">
        <v>497</v>
      </c>
      <c r="D151" s="32" t="s">
        <v>260</v>
      </c>
      <c r="E151" s="32" t="s">
        <v>261</v>
      </c>
      <c r="F151" s="33" t="s">
        <v>525</v>
      </c>
      <c r="G151" s="33" t="s">
        <v>526</v>
      </c>
      <c r="H151" s="31" t="s">
        <v>175</v>
      </c>
      <c r="I151" s="31" t="s">
        <v>43</v>
      </c>
      <c r="J151" s="151">
        <v>23256</v>
      </c>
    </row>
    <row r="152" spans="2:10" x14ac:dyDescent="0.25">
      <c r="B152" s="12" t="s">
        <v>417</v>
      </c>
      <c r="C152" s="13" t="s">
        <v>418</v>
      </c>
      <c r="D152" s="14" t="s">
        <v>260</v>
      </c>
      <c r="E152" s="14" t="s">
        <v>261</v>
      </c>
      <c r="F152" s="15" t="s">
        <v>348</v>
      </c>
      <c r="G152" s="15" t="s">
        <v>419</v>
      </c>
      <c r="H152" s="13" t="s">
        <v>14</v>
      </c>
      <c r="I152" s="13" t="s">
        <v>43</v>
      </c>
      <c r="J152" s="147">
        <v>14771.65</v>
      </c>
    </row>
    <row r="153" spans="2:10" x14ac:dyDescent="0.25">
      <c r="B153" s="8" t="s">
        <v>276</v>
      </c>
      <c r="C153" s="9" t="s">
        <v>277</v>
      </c>
      <c r="D153" s="10" t="s">
        <v>278</v>
      </c>
      <c r="E153" s="10" t="s">
        <v>261</v>
      </c>
      <c r="F153" s="11" t="s">
        <v>279</v>
      </c>
      <c r="G153" s="11" t="s">
        <v>280</v>
      </c>
      <c r="H153" s="9" t="s">
        <v>6</v>
      </c>
      <c r="I153" s="31" t="s">
        <v>43</v>
      </c>
      <c r="J153" s="146">
        <v>4975</v>
      </c>
    </row>
    <row r="154" spans="2:10" x14ac:dyDescent="0.25">
      <c r="B154" s="8" t="s">
        <v>281</v>
      </c>
      <c r="C154" s="9" t="s">
        <v>277</v>
      </c>
      <c r="D154" s="10" t="s">
        <v>278</v>
      </c>
      <c r="E154" s="10" t="s">
        <v>261</v>
      </c>
      <c r="F154" s="11" t="s">
        <v>279</v>
      </c>
      <c r="G154" s="11" t="s">
        <v>282</v>
      </c>
      <c r="H154" s="9" t="s">
        <v>6</v>
      </c>
      <c r="I154" s="31" t="s">
        <v>43</v>
      </c>
      <c r="J154" s="146">
        <v>4975</v>
      </c>
    </row>
    <row r="155" spans="2:10" x14ac:dyDescent="0.25">
      <c r="B155" s="8" t="s">
        <v>283</v>
      </c>
      <c r="C155" s="9" t="s">
        <v>277</v>
      </c>
      <c r="D155" s="10" t="s">
        <v>278</v>
      </c>
      <c r="E155" s="10" t="s">
        <v>261</v>
      </c>
      <c r="F155" s="11" t="s">
        <v>279</v>
      </c>
      <c r="G155" s="11" t="s">
        <v>284</v>
      </c>
      <c r="H155" s="9" t="s">
        <v>6</v>
      </c>
      <c r="I155" s="31" t="s">
        <v>43</v>
      </c>
      <c r="J155" s="146">
        <v>4975</v>
      </c>
    </row>
    <row r="156" spans="2:10" ht="29.25" x14ac:dyDescent="0.25">
      <c r="B156" s="8" t="s">
        <v>285</v>
      </c>
      <c r="C156" s="9" t="s">
        <v>277</v>
      </c>
      <c r="D156" s="10" t="s">
        <v>278</v>
      </c>
      <c r="E156" s="10" t="s">
        <v>261</v>
      </c>
      <c r="F156" s="83" t="s">
        <v>290</v>
      </c>
      <c r="G156" s="11" t="s">
        <v>286</v>
      </c>
      <c r="H156" s="9" t="s">
        <v>14</v>
      </c>
      <c r="I156" s="31" t="s">
        <v>43</v>
      </c>
      <c r="J156" s="146">
        <v>8000</v>
      </c>
    </row>
    <row r="157" spans="2:10" ht="29.25" x14ac:dyDescent="0.25">
      <c r="B157" s="78" t="s">
        <v>287</v>
      </c>
      <c r="C157" s="79" t="s">
        <v>277</v>
      </c>
      <c r="D157" s="80" t="s">
        <v>278</v>
      </c>
      <c r="E157" s="80" t="s">
        <v>261</v>
      </c>
      <c r="F157" s="81" t="s">
        <v>926</v>
      </c>
      <c r="G157" s="81" t="s">
        <v>288</v>
      </c>
      <c r="H157" s="79" t="s">
        <v>14</v>
      </c>
      <c r="I157" s="82" t="s">
        <v>43</v>
      </c>
      <c r="J157" s="146">
        <v>15000</v>
      </c>
    </row>
    <row r="158" spans="2:10" x14ac:dyDescent="0.25">
      <c r="B158" s="78" t="s">
        <v>289</v>
      </c>
      <c r="C158" s="82" t="s">
        <v>277</v>
      </c>
      <c r="D158" s="80" t="s">
        <v>278</v>
      </c>
      <c r="E158" s="80" t="s">
        <v>261</v>
      </c>
      <c r="F158" s="83" t="s">
        <v>290</v>
      </c>
      <c r="G158" s="83" t="s">
        <v>291</v>
      </c>
      <c r="H158" s="82" t="s">
        <v>14</v>
      </c>
      <c r="I158" s="31" t="s">
        <v>43</v>
      </c>
      <c r="J158" s="162">
        <v>21751</v>
      </c>
    </row>
    <row r="159" spans="2:10" ht="29.25" x14ac:dyDescent="0.25">
      <c r="B159" s="8" t="s">
        <v>292</v>
      </c>
      <c r="C159" s="9" t="s">
        <v>277</v>
      </c>
      <c r="D159" s="10" t="s">
        <v>278</v>
      </c>
      <c r="E159" s="10" t="s">
        <v>261</v>
      </c>
      <c r="F159" s="11" t="s">
        <v>293</v>
      </c>
      <c r="G159" s="11" t="s">
        <v>294</v>
      </c>
      <c r="H159" s="9" t="s">
        <v>6</v>
      </c>
      <c r="I159" s="31" t="s">
        <v>43</v>
      </c>
      <c r="J159" s="146">
        <v>10000</v>
      </c>
    </row>
    <row r="160" spans="2:10" ht="29.25" x14ac:dyDescent="0.25">
      <c r="B160" s="12" t="s">
        <v>420</v>
      </c>
      <c r="C160" s="13" t="s">
        <v>277</v>
      </c>
      <c r="D160" s="14" t="s">
        <v>278</v>
      </c>
      <c r="E160" s="14" t="s">
        <v>261</v>
      </c>
      <c r="F160" s="15" t="s">
        <v>421</v>
      </c>
      <c r="G160" s="15" t="s">
        <v>422</v>
      </c>
      <c r="H160" s="13" t="s">
        <v>175</v>
      </c>
      <c r="I160" s="13" t="s">
        <v>7</v>
      </c>
      <c r="J160" s="147">
        <v>14336</v>
      </c>
    </row>
    <row r="161" spans="2:10" ht="43.5" x14ac:dyDescent="0.25">
      <c r="B161" s="38" t="s">
        <v>550</v>
      </c>
      <c r="C161" s="39" t="s">
        <v>277</v>
      </c>
      <c r="D161" s="40" t="s">
        <v>278</v>
      </c>
      <c r="E161" s="40" t="s">
        <v>261</v>
      </c>
      <c r="F161" s="41" t="s">
        <v>927</v>
      </c>
      <c r="G161" s="41" t="s">
        <v>551</v>
      </c>
      <c r="H161" s="39" t="s">
        <v>14</v>
      </c>
      <c r="I161" s="31" t="s">
        <v>43</v>
      </c>
      <c r="J161" s="153">
        <v>56575</v>
      </c>
    </row>
    <row r="162" spans="2:10" ht="29.25" x14ac:dyDescent="0.25">
      <c r="B162" s="47" t="s">
        <v>575</v>
      </c>
      <c r="C162" s="48" t="s">
        <v>277</v>
      </c>
      <c r="D162" s="49" t="s">
        <v>278</v>
      </c>
      <c r="E162" s="49" t="s">
        <v>261</v>
      </c>
      <c r="F162" s="50" t="s">
        <v>928</v>
      </c>
      <c r="G162" s="50" t="s">
        <v>576</v>
      </c>
      <c r="H162" s="48" t="s">
        <v>14</v>
      </c>
      <c r="I162" s="31" t="s">
        <v>43</v>
      </c>
      <c r="J162" s="155">
        <v>27345</v>
      </c>
    </row>
    <row r="163" spans="2:10" ht="29.25" x14ac:dyDescent="0.25">
      <c r="B163" s="8" t="s">
        <v>295</v>
      </c>
      <c r="C163" s="9" t="s">
        <v>296</v>
      </c>
      <c r="D163" s="10" t="s">
        <v>278</v>
      </c>
      <c r="E163" s="10" t="s">
        <v>261</v>
      </c>
      <c r="F163" s="11" t="s">
        <v>297</v>
      </c>
      <c r="G163" s="11" t="s">
        <v>298</v>
      </c>
      <c r="H163" s="9" t="s">
        <v>6</v>
      </c>
      <c r="I163" s="31" t="s">
        <v>43</v>
      </c>
      <c r="J163" s="146">
        <v>42190</v>
      </c>
    </row>
    <row r="164" spans="2:10" ht="29.25" x14ac:dyDescent="0.25">
      <c r="B164" s="8" t="s">
        <v>299</v>
      </c>
      <c r="C164" s="9" t="s">
        <v>296</v>
      </c>
      <c r="D164" s="10" t="s">
        <v>278</v>
      </c>
      <c r="E164" s="10" t="s">
        <v>261</v>
      </c>
      <c r="F164" s="11" t="s">
        <v>300</v>
      </c>
      <c r="G164" s="11" t="s">
        <v>301</v>
      </c>
      <c r="H164" s="9" t="s">
        <v>143</v>
      </c>
      <c r="I164" s="9" t="s">
        <v>7</v>
      </c>
      <c r="J164" s="146">
        <v>10988</v>
      </c>
    </row>
    <row r="165" spans="2:10" ht="29.25" x14ac:dyDescent="0.25">
      <c r="B165" s="22">
        <v>40161</v>
      </c>
      <c r="C165" s="23" t="s">
        <v>478</v>
      </c>
      <c r="D165" s="24" t="s">
        <v>278</v>
      </c>
      <c r="E165" s="24" t="s">
        <v>261</v>
      </c>
      <c r="F165" s="25" t="s">
        <v>929</v>
      </c>
      <c r="G165" s="25" t="s">
        <v>479</v>
      </c>
      <c r="H165" s="23" t="s">
        <v>14</v>
      </c>
      <c r="I165" s="23" t="s">
        <v>91</v>
      </c>
      <c r="J165" s="149">
        <v>23087</v>
      </c>
    </row>
    <row r="166" spans="2:10" ht="43.5" x14ac:dyDescent="0.25">
      <c r="B166" s="47" t="s">
        <v>599</v>
      </c>
      <c r="C166" s="48" t="s">
        <v>600</v>
      </c>
      <c r="D166" s="49" t="s">
        <v>278</v>
      </c>
      <c r="E166" s="49" t="s">
        <v>261</v>
      </c>
      <c r="F166" s="50" t="s">
        <v>601</v>
      </c>
      <c r="G166" s="50" t="s">
        <v>602</v>
      </c>
      <c r="H166" s="48" t="s">
        <v>143</v>
      </c>
      <c r="I166" s="31" t="s">
        <v>43</v>
      </c>
      <c r="J166" s="155">
        <v>1800</v>
      </c>
    </row>
    <row r="167" spans="2:10" ht="29.25" x14ac:dyDescent="0.25">
      <c r="B167" s="22">
        <v>40161</v>
      </c>
      <c r="C167" s="23" t="s">
        <v>322</v>
      </c>
      <c r="D167" s="24" t="s">
        <v>278</v>
      </c>
      <c r="E167" s="24" t="s">
        <v>261</v>
      </c>
      <c r="F167" s="25" t="s">
        <v>929</v>
      </c>
      <c r="G167" s="25" t="s">
        <v>479</v>
      </c>
      <c r="H167" s="23" t="s">
        <v>14</v>
      </c>
      <c r="I167" s="23" t="s">
        <v>91</v>
      </c>
      <c r="J167" s="149">
        <v>2565</v>
      </c>
    </row>
    <row r="168" spans="2:10" ht="43.5" x14ac:dyDescent="0.25">
      <c r="B168" s="26" t="s">
        <v>498</v>
      </c>
      <c r="C168" s="27" t="s">
        <v>499</v>
      </c>
      <c r="D168" s="28" t="s">
        <v>278</v>
      </c>
      <c r="E168" s="28" t="s">
        <v>261</v>
      </c>
      <c r="F168" s="29" t="s">
        <v>348</v>
      </c>
      <c r="G168" s="29" t="s">
        <v>500</v>
      </c>
      <c r="H168" s="27" t="s">
        <v>14</v>
      </c>
      <c r="I168" s="31" t="s">
        <v>43</v>
      </c>
      <c r="J168" s="150">
        <v>310136</v>
      </c>
    </row>
    <row r="169" spans="2:10" ht="43.5" x14ac:dyDescent="0.25">
      <c r="B169" s="8" t="s">
        <v>302</v>
      </c>
      <c r="C169" s="9" t="s">
        <v>303</v>
      </c>
      <c r="D169" s="10" t="s">
        <v>278</v>
      </c>
      <c r="E169" s="10" t="s">
        <v>261</v>
      </c>
      <c r="F169" s="11" t="s">
        <v>304</v>
      </c>
      <c r="G169" s="11" t="s">
        <v>305</v>
      </c>
      <c r="H169" s="9" t="s">
        <v>39</v>
      </c>
      <c r="I169" s="31" t="s">
        <v>43</v>
      </c>
      <c r="J169" s="146">
        <v>14400</v>
      </c>
    </row>
    <row r="170" spans="2:10" ht="29.25" x14ac:dyDescent="0.25">
      <c r="B170" s="22">
        <v>40168</v>
      </c>
      <c r="C170" s="23" t="s">
        <v>303</v>
      </c>
      <c r="D170" s="24" t="s">
        <v>278</v>
      </c>
      <c r="E170" s="24" t="s">
        <v>261</v>
      </c>
      <c r="F170" s="25" t="s">
        <v>480</v>
      </c>
      <c r="G170" s="25" t="s">
        <v>481</v>
      </c>
      <c r="H170" s="23" t="s">
        <v>6</v>
      </c>
      <c r="I170" s="31" t="s">
        <v>43</v>
      </c>
      <c r="J170" s="149">
        <v>58018</v>
      </c>
    </row>
    <row r="171" spans="2:10" x14ac:dyDescent="0.25">
      <c r="B171" s="78" t="s">
        <v>306</v>
      </c>
      <c r="C171" s="82" t="s">
        <v>307</v>
      </c>
      <c r="D171" s="80" t="s">
        <v>278</v>
      </c>
      <c r="E171" s="80" t="s">
        <v>261</v>
      </c>
      <c r="F171" s="83" t="s">
        <v>308</v>
      </c>
      <c r="G171" s="83" t="s">
        <v>309</v>
      </c>
      <c r="H171" s="82" t="s">
        <v>14</v>
      </c>
      <c r="I171" s="82" t="s">
        <v>43</v>
      </c>
      <c r="J171" s="146">
        <v>79298</v>
      </c>
    </row>
    <row r="172" spans="2:10" ht="29.25" x14ac:dyDescent="0.25">
      <c r="B172" s="12" t="s">
        <v>413</v>
      </c>
      <c r="C172" s="13" t="s">
        <v>307</v>
      </c>
      <c r="D172" s="14" t="s">
        <v>278</v>
      </c>
      <c r="E172" s="14" t="s">
        <v>261</v>
      </c>
      <c r="F172" s="15" t="s">
        <v>415</v>
      </c>
      <c r="G172" s="15" t="s">
        <v>416</v>
      </c>
      <c r="H172" s="13" t="s">
        <v>14</v>
      </c>
      <c r="I172" s="31" t="s">
        <v>43</v>
      </c>
      <c r="J172" s="147">
        <v>90955</v>
      </c>
    </row>
    <row r="173" spans="2:10" ht="29.25" x14ac:dyDescent="0.25">
      <c r="B173" s="30" t="s">
        <v>527</v>
      </c>
      <c r="C173" s="31" t="s">
        <v>307</v>
      </c>
      <c r="D173" s="32" t="s">
        <v>278</v>
      </c>
      <c r="E173" s="32" t="s">
        <v>261</v>
      </c>
      <c r="F173" s="33" t="s">
        <v>308</v>
      </c>
      <c r="G173" s="33" t="s">
        <v>528</v>
      </c>
      <c r="H173" s="31" t="s">
        <v>14</v>
      </c>
      <c r="I173" s="31" t="s">
        <v>43</v>
      </c>
      <c r="J173" s="151">
        <v>49107</v>
      </c>
    </row>
    <row r="174" spans="2:10" ht="29.25" x14ac:dyDescent="0.25">
      <c r="B174" s="8" t="s">
        <v>310</v>
      </c>
      <c r="C174" s="9" t="s">
        <v>311</v>
      </c>
      <c r="D174" s="10" t="s">
        <v>278</v>
      </c>
      <c r="E174" s="10" t="s">
        <v>261</v>
      </c>
      <c r="F174" s="11" t="s">
        <v>312</v>
      </c>
      <c r="G174" s="11" t="s">
        <v>313</v>
      </c>
      <c r="H174" s="9" t="s">
        <v>14</v>
      </c>
      <c r="I174" s="31" t="s">
        <v>43</v>
      </c>
      <c r="J174" s="146">
        <v>104413</v>
      </c>
    </row>
    <row r="175" spans="2:10" ht="29.25" x14ac:dyDescent="0.25">
      <c r="B175" s="22">
        <v>40156</v>
      </c>
      <c r="C175" s="23" t="s">
        <v>482</v>
      </c>
      <c r="D175" s="24" t="s">
        <v>278</v>
      </c>
      <c r="E175" s="24" t="s">
        <v>261</v>
      </c>
      <c r="F175" s="25" t="s">
        <v>930</v>
      </c>
      <c r="G175" s="25" t="s">
        <v>483</v>
      </c>
      <c r="H175" s="23" t="s">
        <v>14</v>
      </c>
      <c r="I175" s="31" t="s">
        <v>43</v>
      </c>
      <c r="J175" s="149">
        <v>2470</v>
      </c>
    </row>
    <row r="176" spans="2:10" ht="29.25" x14ac:dyDescent="0.25">
      <c r="B176" s="55" t="s">
        <v>606</v>
      </c>
      <c r="C176" s="56" t="s">
        <v>482</v>
      </c>
      <c r="D176" s="57" t="s">
        <v>278</v>
      </c>
      <c r="E176" s="57" t="s">
        <v>261</v>
      </c>
      <c r="F176" s="58" t="s">
        <v>931</v>
      </c>
      <c r="G176" s="58" t="s">
        <v>607</v>
      </c>
      <c r="H176" s="56" t="s">
        <v>14</v>
      </c>
      <c r="I176" s="56" t="s">
        <v>7</v>
      </c>
      <c r="J176" s="157">
        <v>8370</v>
      </c>
    </row>
    <row r="177" spans="2:10" ht="29.25" x14ac:dyDescent="0.25">
      <c r="B177" s="8" t="s">
        <v>314</v>
      </c>
      <c r="C177" s="9" t="s">
        <v>315</v>
      </c>
      <c r="D177" s="10" t="s">
        <v>278</v>
      </c>
      <c r="E177" s="10" t="s">
        <v>261</v>
      </c>
      <c r="F177" s="11" t="s">
        <v>316</v>
      </c>
      <c r="G177" s="11" t="s">
        <v>317</v>
      </c>
      <c r="H177" s="9" t="s">
        <v>6</v>
      </c>
      <c r="I177" s="9" t="s">
        <v>7</v>
      </c>
      <c r="J177" s="146">
        <v>53711</v>
      </c>
    </row>
    <row r="178" spans="2:10" x14ac:dyDescent="0.25">
      <c r="B178" s="26" t="s">
        <v>501</v>
      </c>
      <c r="C178" s="27" t="s">
        <v>315</v>
      </c>
      <c r="D178" s="28" t="s">
        <v>278</v>
      </c>
      <c r="E178" s="28" t="s">
        <v>261</v>
      </c>
      <c r="F178" s="29" t="s">
        <v>502</v>
      </c>
      <c r="G178" s="29" t="s">
        <v>503</v>
      </c>
      <c r="H178" s="27" t="s">
        <v>175</v>
      </c>
      <c r="I178" s="31" t="s">
        <v>43</v>
      </c>
      <c r="J178" s="150">
        <v>4500</v>
      </c>
    </row>
    <row r="179" spans="2:10" ht="29.25" x14ac:dyDescent="0.25">
      <c r="B179" s="98" t="s">
        <v>314</v>
      </c>
      <c r="C179" s="99" t="s">
        <v>315</v>
      </c>
      <c r="D179" s="100" t="s">
        <v>278</v>
      </c>
      <c r="E179" s="100" t="s">
        <v>261</v>
      </c>
      <c r="F179" s="46" t="s">
        <v>316</v>
      </c>
      <c r="G179" s="46" t="s">
        <v>552</v>
      </c>
      <c r="H179" s="99" t="s">
        <v>6</v>
      </c>
      <c r="I179" s="99" t="s">
        <v>7</v>
      </c>
      <c r="J179" s="166">
        <v>20381</v>
      </c>
    </row>
    <row r="180" spans="2:10" ht="43.5" x14ac:dyDescent="0.25">
      <c r="B180" s="47" t="s">
        <v>581</v>
      </c>
      <c r="C180" s="48" t="s">
        <v>315</v>
      </c>
      <c r="D180" s="49" t="s">
        <v>278</v>
      </c>
      <c r="E180" s="49" t="s">
        <v>261</v>
      </c>
      <c r="F180" s="50" t="s">
        <v>947</v>
      </c>
      <c r="G180" s="50" t="s">
        <v>582</v>
      </c>
      <c r="H180" s="48" t="s">
        <v>14</v>
      </c>
      <c r="I180" s="31" t="s">
        <v>43</v>
      </c>
      <c r="J180" s="155">
        <v>38610</v>
      </c>
    </row>
    <row r="181" spans="2:10" ht="29.25" x14ac:dyDescent="0.25">
      <c r="B181" s="47" t="s">
        <v>583</v>
      </c>
      <c r="C181" s="48" t="s">
        <v>315</v>
      </c>
      <c r="D181" s="49" t="s">
        <v>278</v>
      </c>
      <c r="E181" s="49" t="s">
        <v>261</v>
      </c>
      <c r="F181" s="50" t="s">
        <v>584</v>
      </c>
      <c r="G181" s="50" t="s">
        <v>585</v>
      </c>
      <c r="H181" s="48" t="s">
        <v>14</v>
      </c>
      <c r="I181" s="31" t="s">
        <v>43</v>
      </c>
      <c r="J181" s="155">
        <v>4500</v>
      </c>
    </row>
    <row r="182" spans="2:10" ht="29.25" x14ac:dyDescent="0.25">
      <c r="B182" s="107" t="s">
        <v>583</v>
      </c>
      <c r="C182" s="108" t="s">
        <v>315</v>
      </c>
      <c r="D182" s="109" t="s">
        <v>278</v>
      </c>
      <c r="E182" s="109" t="s">
        <v>261</v>
      </c>
      <c r="F182" s="110" t="s">
        <v>584</v>
      </c>
      <c r="G182" s="110" t="s">
        <v>585</v>
      </c>
      <c r="H182" s="108" t="s">
        <v>14</v>
      </c>
      <c r="I182" s="31" t="s">
        <v>43</v>
      </c>
      <c r="J182" s="168">
        <v>15000</v>
      </c>
    </row>
    <row r="183" spans="2:10" ht="43.5" x14ac:dyDescent="0.25">
      <c r="B183" s="55" t="s">
        <v>608</v>
      </c>
      <c r="C183" s="56" t="s">
        <v>315</v>
      </c>
      <c r="D183" s="57" t="s">
        <v>278</v>
      </c>
      <c r="E183" s="57" t="s">
        <v>261</v>
      </c>
      <c r="F183" s="83" t="s">
        <v>290</v>
      </c>
      <c r="G183" s="58" t="s">
        <v>609</v>
      </c>
      <c r="H183" s="56" t="s">
        <v>14</v>
      </c>
      <c r="I183" s="31" t="s">
        <v>43</v>
      </c>
      <c r="J183" s="157">
        <v>127806.3</v>
      </c>
    </row>
    <row r="184" spans="2:10" ht="29.25" x14ac:dyDescent="0.25">
      <c r="B184" s="12" t="s">
        <v>413</v>
      </c>
      <c r="C184" s="13" t="s">
        <v>423</v>
      </c>
      <c r="D184" s="14" t="s">
        <v>278</v>
      </c>
      <c r="E184" s="14" t="s">
        <v>261</v>
      </c>
      <c r="F184" s="15" t="s">
        <v>415</v>
      </c>
      <c r="G184" s="15" t="s">
        <v>416</v>
      </c>
      <c r="H184" s="13" t="s">
        <v>14</v>
      </c>
      <c r="I184" s="31" t="s">
        <v>43</v>
      </c>
      <c r="J184" s="147">
        <v>90955</v>
      </c>
    </row>
    <row r="185" spans="2:10" ht="43.5" x14ac:dyDescent="0.25">
      <c r="B185" s="55" t="s">
        <v>608</v>
      </c>
      <c r="C185" s="56" t="s">
        <v>610</v>
      </c>
      <c r="D185" s="57" t="s">
        <v>278</v>
      </c>
      <c r="E185" s="57" t="s">
        <v>261</v>
      </c>
      <c r="F185" s="83" t="s">
        <v>290</v>
      </c>
      <c r="G185" s="58" t="s">
        <v>609</v>
      </c>
      <c r="H185" s="56" t="s">
        <v>14</v>
      </c>
      <c r="I185" s="31" t="s">
        <v>43</v>
      </c>
      <c r="J185" s="157">
        <v>127806.3</v>
      </c>
    </row>
    <row r="186" spans="2:10" ht="29.25" x14ac:dyDescent="0.25">
      <c r="B186" s="8" t="s">
        <v>318</v>
      </c>
      <c r="C186" s="9" t="s">
        <v>319</v>
      </c>
      <c r="D186" s="10" t="s">
        <v>278</v>
      </c>
      <c r="E186" s="10" t="s">
        <v>261</v>
      </c>
      <c r="F186" s="83" t="s">
        <v>290</v>
      </c>
      <c r="G186" s="11" t="s">
        <v>320</v>
      </c>
      <c r="H186" s="9" t="s">
        <v>14</v>
      </c>
      <c r="I186" s="31" t="s">
        <v>43</v>
      </c>
      <c r="J186" s="146">
        <v>23252</v>
      </c>
    </row>
    <row r="187" spans="2:10" ht="29.25" x14ac:dyDescent="0.25">
      <c r="B187" s="12" t="s">
        <v>413</v>
      </c>
      <c r="C187" s="13" t="s">
        <v>319</v>
      </c>
      <c r="D187" s="14" t="s">
        <v>278</v>
      </c>
      <c r="E187" s="14" t="s">
        <v>261</v>
      </c>
      <c r="F187" s="15" t="s">
        <v>415</v>
      </c>
      <c r="G187" s="15" t="s">
        <v>416</v>
      </c>
      <c r="H187" s="13" t="s">
        <v>14</v>
      </c>
      <c r="I187" s="31" t="s">
        <v>43</v>
      </c>
      <c r="J187" s="147">
        <v>90954</v>
      </c>
    </row>
    <row r="188" spans="2:10" ht="43.5" x14ac:dyDescent="0.25">
      <c r="B188" s="55" t="s">
        <v>608</v>
      </c>
      <c r="C188" s="56" t="s">
        <v>319</v>
      </c>
      <c r="D188" s="57" t="s">
        <v>278</v>
      </c>
      <c r="E188" s="57" t="s">
        <v>261</v>
      </c>
      <c r="F188" s="83" t="s">
        <v>290</v>
      </c>
      <c r="G188" s="58" t="s">
        <v>609</v>
      </c>
      <c r="H188" s="56" t="s">
        <v>14</v>
      </c>
      <c r="I188" s="31" t="s">
        <v>43</v>
      </c>
      <c r="J188" s="157">
        <v>127806</v>
      </c>
    </row>
    <row r="189" spans="2:10" ht="29.25" x14ac:dyDescent="0.25">
      <c r="B189" s="90" t="s">
        <v>504</v>
      </c>
      <c r="C189" s="91" t="s">
        <v>505</v>
      </c>
      <c r="D189" s="92" t="s">
        <v>323</v>
      </c>
      <c r="E189" s="92" t="s">
        <v>261</v>
      </c>
      <c r="F189" s="93" t="s">
        <v>506</v>
      </c>
      <c r="G189" s="93" t="s">
        <v>507</v>
      </c>
      <c r="H189" s="91" t="s">
        <v>53</v>
      </c>
      <c r="I189" s="91" t="s">
        <v>43</v>
      </c>
      <c r="J189" s="164">
        <v>18409.599999999999</v>
      </c>
    </row>
    <row r="190" spans="2:10" ht="29.25" x14ac:dyDescent="0.25">
      <c r="B190" s="26" t="s">
        <v>508</v>
      </c>
      <c r="C190" s="27" t="s">
        <v>478</v>
      </c>
      <c r="D190" s="28" t="s">
        <v>323</v>
      </c>
      <c r="E190" s="28" t="s">
        <v>261</v>
      </c>
      <c r="F190" s="29" t="s">
        <v>509</v>
      </c>
      <c r="G190" s="29" t="s">
        <v>510</v>
      </c>
      <c r="H190" s="27" t="s">
        <v>6</v>
      </c>
      <c r="I190" s="27" t="s">
        <v>91</v>
      </c>
      <c r="J190" s="150">
        <v>93702</v>
      </c>
    </row>
    <row r="191" spans="2:10" x14ac:dyDescent="0.25">
      <c r="B191" s="8" t="s">
        <v>321</v>
      </c>
      <c r="C191" s="9" t="s">
        <v>322</v>
      </c>
      <c r="D191" s="10" t="s">
        <v>323</v>
      </c>
      <c r="E191" s="10" t="s">
        <v>261</v>
      </c>
      <c r="F191" s="11" t="s">
        <v>324</v>
      </c>
      <c r="G191" s="11" t="s">
        <v>325</v>
      </c>
      <c r="H191" s="9" t="s">
        <v>326</v>
      </c>
      <c r="I191" s="9" t="s">
        <v>91</v>
      </c>
      <c r="J191" s="146">
        <v>5800</v>
      </c>
    </row>
    <row r="192" spans="2:10" ht="29.25" x14ac:dyDescent="0.25">
      <c r="B192" s="90" t="s">
        <v>504</v>
      </c>
      <c r="C192" s="91" t="s">
        <v>322</v>
      </c>
      <c r="D192" s="92" t="s">
        <v>323</v>
      </c>
      <c r="E192" s="92" t="s">
        <v>261</v>
      </c>
      <c r="F192" s="93" t="s">
        <v>506</v>
      </c>
      <c r="G192" s="93" t="s">
        <v>507</v>
      </c>
      <c r="H192" s="91" t="s">
        <v>53</v>
      </c>
      <c r="I192" s="91" t="s">
        <v>43</v>
      </c>
      <c r="J192" s="164">
        <v>4602</v>
      </c>
    </row>
    <row r="193" spans="2:10" ht="29.25" x14ac:dyDescent="0.25">
      <c r="B193" s="26" t="s">
        <v>508</v>
      </c>
      <c r="C193" s="27" t="s">
        <v>322</v>
      </c>
      <c r="D193" s="28" t="s">
        <v>323</v>
      </c>
      <c r="E193" s="28" t="s">
        <v>261</v>
      </c>
      <c r="F193" s="29" t="s">
        <v>509</v>
      </c>
      <c r="G193" s="29" t="s">
        <v>510</v>
      </c>
      <c r="H193" s="27" t="s">
        <v>6</v>
      </c>
      <c r="I193" s="27" t="s">
        <v>91</v>
      </c>
      <c r="J193" s="150">
        <v>10411</v>
      </c>
    </row>
    <row r="194" spans="2:10" ht="43.5" x14ac:dyDescent="0.25">
      <c r="B194" s="38" t="s">
        <v>553</v>
      </c>
      <c r="C194" s="39" t="s">
        <v>322</v>
      </c>
      <c r="D194" s="40" t="s">
        <v>323</v>
      </c>
      <c r="E194" s="40" t="s">
        <v>261</v>
      </c>
      <c r="F194" s="41" t="s">
        <v>554</v>
      </c>
      <c r="G194" s="41" t="s">
        <v>555</v>
      </c>
      <c r="H194" s="39" t="s">
        <v>6</v>
      </c>
      <c r="I194" s="39" t="s">
        <v>91</v>
      </c>
      <c r="J194" s="153">
        <v>9891</v>
      </c>
    </row>
    <row r="195" spans="2:10" ht="29.25" x14ac:dyDescent="0.25">
      <c r="B195" s="47" t="s">
        <v>586</v>
      </c>
      <c r="C195" s="48" t="s">
        <v>322</v>
      </c>
      <c r="D195" s="49" t="s">
        <v>323</v>
      </c>
      <c r="E195" s="49" t="s">
        <v>261</v>
      </c>
      <c r="F195" s="50" t="s">
        <v>587</v>
      </c>
      <c r="G195" s="50" t="s">
        <v>588</v>
      </c>
      <c r="H195" s="48" t="s">
        <v>39</v>
      </c>
      <c r="I195" s="48" t="s">
        <v>91</v>
      </c>
      <c r="J195" s="155">
        <v>3550</v>
      </c>
    </row>
    <row r="196" spans="2:10" ht="29.25" x14ac:dyDescent="0.25">
      <c r="B196" s="47" t="s">
        <v>577</v>
      </c>
      <c r="C196" s="48" t="s">
        <v>578</v>
      </c>
      <c r="D196" s="49" t="s">
        <v>323</v>
      </c>
      <c r="E196" s="49" t="s">
        <v>261</v>
      </c>
      <c r="F196" s="50" t="s">
        <v>579</v>
      </c>
      <c r="G196" s="50" t="s">
        <v>580</v>
      </c>
      <c r="H196" s="48" t="s">
        <v>39</v>
      </c>
      <c r="I196" s="48" t="s">
        <v>91</v>
      </c>
      <c r="J196" s="155">
        <v>500</v>
      </c>
    </row>
    <row r="197" spans="2:10" ht="29.25" x14ac:dyDescent="0.25">
      <c r="B197" s="47" t="s">
        <v>586</v>
      </c>
      <c r="C197" s="48" t="s">
        <v>578</v>
      </c>
      <c r="D197" s="49" t="s">
        <v>323</v>
      </c>
      <c r="E197" s="49" t="s">
        <v>261</v>
      </c>
      <c r="F197" s="50" t="s">
        <v>587</v>
      </c>
      <c r="G197" s="50" t="s">
        <v>588</v>
      </c>
      <c r="H197" s="48" t="s">
        <v>39</v>
      </c>
      <c r="I197" s="48" t="s">
        <v>91</v>
      </c>
      <c r="J197" s="155">
        <v>10650</v>
      </c>
    </row>
    <row r="198" spans="2:10" x14ac:dyDescent="0.25">
      <c r="B198" s="12" t="s">
        <v>424</v>
      </c>
      <c r="C198" s="13" t="s">
        <v>425</v>
      </c>
      <c r="D198" s="14" t="s">
        <v>906</v>
      </c>
      <c r="E198" s="14" t="s">
        <v>261</v>
      </c>
      <c r="F198" s="15" t="s">
        <v>426</v>
      </c>
      <c r="G198" s="15" t="s">
        <v>427</v>
      </c>
      <c r="H198" s="13" t="s">
        <v>6</v>
      </c>
      <c r="I198" s="31" t="s">
        <v>43</v>
      </c>
      <c r="J198" s="147">
        <v>28837.5</v>
      </c>
    </row>
    <row r="199" spans="2:10" ht="29.25" x14ac:dyDescent="0.25">
      <c r="B199" s="38" t="s">
        <v>556</v>
      </c>
      <c r="C199" s="39" t="s">
        <v>259</v>
      </c>
      <c r="D199" s="40" t="s">
        <v>329</v>
      </c>
      <c r="E199" s="40" t="s">
        <v>261</v>
      </c>
      <c r="F199" s="41" t="s">
        <v>948</v>
      </c>
      <c r="G199" s="41" t="s">
        <v>557</v>
      </c>
      <c r="H199" s="39" t="s">
        <v>14</v>
      </c>
      <c r="I199" s="39" t="s">
        <v>43</v>
      </c>
      <c r="J199" s="153">
        <v>10000</v>
      </c>
    </row>
    <row r="200" spans="2:10" ht="29.25" x14ac:dyDescent="0.25">
      <c r="B200" s="101" t="s">
        <v>589</v>
      </c>
      <c r="C200" s="102" t="s">
        <v>259</v>
      </c>
      <c r="D200" s="103" t="s">
        <v>329</v>
      </c>
      <c r="E200" s="103" t="s">
        <v>261</v>
      </c>
      <c r="F200" s="104" t="s">
        <v>590</v>
      </c>
      <c r="G200" s="105" t="s">
        <v>557</v>
      </c>
      <c r="H200" s="106" t="s">
        <v>6</v>
      </c>
      <c r="I200" s="102" t="s">
        <v>43</v>
      </c>
      <c r="J200" s="167">
        <v>12486</v>
      </c>
    </row>
    <row r="201" spans="2:10" x14ac:dyDescent="0.25">
      <c r="B201" s="78" t="s">
        <v>327</v>
      </c>
      <c r="C201" s="9" t="s">
        <v>328</v>
      </c>
      <c r="D201" s="80" t="s">
        <v>329</v>
      </c>
      <c r="E201" s="80" t="s">
        <v>261</v>
      </c>
      <c r="F201" s="81" t="s">
        <v>932</v>
      </c>
      <c r="G201" s="81" t="s">
        <v>330</v>
      </c>
      <c r="H201" s="79" t="s">
        <v>14</v>
      </c>
      <c r="I201" s="31" t="s">
        <v>43</v>
      </c>
      <c r="J201" s="146">
        <v>103484</v>
      </c>
    </row>
    <row r="202" spans="2:10" x14ac:dyDescent="0.25">
      <c r="B202" s="8" t="s">
        <v>331</v>
      </c>
      <c r="C202" s="9" t="s">
        <v>332</v>
      </c>
      <c r="D202" s="10" t="s">
        <v>329</v>
      </c>
      <c r="E202" s="10" t="s">
        <v>261</v>
      </c>
      <c r="F202" s="11" t="s">
        <v>17</v>
      </c>
      <c r="G202" s="11" t="s">
        <v>333</v>
      </c>
      <c r="H202" s="9" t="s">
        <v>6</v>
      </c>
      <c r="I202" s="31" t="s">
        <v>43</v>
      </c>
      <c r="J202" s="146">
        <v>598593</v>
      </c>
    </row>
    <row r="203" spans="2:10" ht="29.25" x14ac:dyDescent="0.25">
      <c r="B203" s="26" t="s">
        <v>511</v>
      </c>
      <c r="C203" s="27" t="s">
        <v>332</v>
      </c>
      <c r="D203" s="28" t="s">
        <v>329</v>
      </c>
      <c r="E203" s="28" t="s">
        <v>261</v>
      </c>
      <c r="F203" s="29" t="s">
        <v>933</v>
      </c>
      <c r="G203" s="29" t="s">
        <v>512</v>
      </c>
      <c r="H203" s="27" t="s">
        <v>14</v>
      </c>
      <c r="I203" s="31" t="s">
        <v>43</v>
      </c>
      <c r="J203" s="150">
        <v>39153</v>
      </c>
    </row>
    <row r="204" spans="2:10" ht="29.25" x14ac:dyDescent="0.25">
      <c r="B204" s="38" t="s">
        <v>556</v>
      </c>
      <c r="C204" s="39" t="s">
        <v>332</v>
      </c>
      <c r="D204" s="40" t="s">
        <v>329</v>
      </c>
      <c r="E204" s="40" t="s">
        <v>261</v>
      </c>
      <c r="F204" s="41" t="s">
        <v>948</v>
      </c>
      <c r="G204" s="41" t="s">
        <v>557</v>
      </c>
      <c r="H204" s="39" t="s">
        <v>14</v>
      </c>
      <c r="I204" s="39" t="s">
        <v>43</v>
      </c>
      <c r="J204" s="153">
        <v>10000</v>
      </c>
    </row>
    <row r="205" spans="2:10" ht="29.25" x14ac:dyDescent="0.25">
      <c r="B205" s="101" t="s">
        <v>589</v>
      </c>
      <c r="C205" s="102" t="s">
        <v>332</v>
      </c>
      <c r="D205" s="103" t="s">
        <v>329</v>
      </c>
      <c r="E205" s="103" t="s">
        <v>261</v>
      </c>
      <c r="F205" s="104" t="s">
        <v>590</v>
      </c>
      <c r="G205" s="105" t="s">
        <v>557</v>
      </c>
      <c r="H205" s="106" t="s">
        <v>6</v>
      </c>
      <c r="I205" s="102" t="s">
        <v>43</v>
      </c>
      <c r="J205" s="167">
        <v>12486</v>
      </c>
    </row>
    <row r="206" spans="2:10" x14ac:dyDescent="0.25">
      <c r="B206" s="78" t="s">
        <v>327</v>
      </c>
      <c r="C206" s="79" t="s">
        <v>334</v>
      </c>
      <c r="D206" s="80" t="s">
        <v>329</v>
      </c>
      <c r="E206" s="80" t="s">
        <v>261</v>
      </c>
      <c r="F206" s="81" t="s">
        <v>932</v>
      </c>
      <c r="G206" s="81" t="s">
        <v>330</v>
      </c>
      <c r="H206" s="79" t="s">
        <v>14</v>
      </c>
      <c r="I206" s="31" t="s">
        <v>43</v>
      </c>
      <c r="J206" s="146">
        <v>103484</v>
      </c>
    </row>
    <row r="207" spans="2:10" ht="29.25" x14ac:dyDescent="0.25">
      <c r="B207" s="8" t="s">
        <v>335</v>
      </c>
      <c r="C207" s="9" t="s">
        <v>336</v>
      </c>
      <c r="D207" s="10" t="s">
        <v>337</v>
      </c>
      <c r="E207" s="10" t="s">
        <v>261</v>
      </c>
      <c r="F207" s="11" t="s">
        <v>934</v>
      </c>
      <c r="G207" s="11" t="s">
        <v>338</v>
      </c>
      <c r="H207" s="9" t="s">
        <v>14</v>
      </c>
      <c r="I207" s="31" t="s">
        <v>43</v>
      </c>
      <c r="J207" s="146">
        <v>97706</v>
      </c>
    </row>
    <row r="208" spans="2:10" ht="29.25" x14ac:dyDescent="0.25">
      <c r="B208" s="8" t="s">
        <v>339</v>
      </c>
      <c r="C208" s="9" t="s">
        <v>340</v>
      </c>
      <c r="D208" s="10" t="s">
        <v>337</v>
      </c>
      <c r="E208" s="10" t="s">
        <v>261</v>
      </c>
      <c r="F208" s="11" t="s">
        <v>12</v>
      </c>
      <c r="G208" s="11" t="s">
        <v>341</v>
      </c>
      <c r="H208" s="9" t="s">
        <v>14</v>
      </c>
      <c r="I208" s="9" t="s">
        <v>15</v>
      </c>
      <c r="J208" s="146">
        <v>196597</v>
      </c>
    </row>
    <row r="209" spans="2:10" ht="29.25" x14ac:dyDescent="0.25">
      <c r="B209" s="8" t="s">
        <v>20</v>
      </c>
      <c r="C209" s="9" t="s">
        <v>342</v>
      </c>
      <c r="D209" s="10" t="s">
        <v>337</v>
      </c>
      <c r="E209" s="10" t="s">
        <v>261</v>
      </c>
      <c r="F209" s="11" t="s">
        <v>17</v>
      </c>
      <c r="G209" s="11" t="s">
        <v>21</v>
      </c>
      <c r="H209" s="9" t="s">
        <v>6</v>
      </c>
      <c r="I209" s="31" t="s">
        <v>43</v>
      </c>
      <c r="J209" s="146">
        <v>162235</v>
      </c>
    </row>
    <row r="210" spans="2:10" x14ac:dyDescent="0.25">
      <c r="B210" s="12" t="s">
        <v>428</v>
      </c>
      <c r="C210" s="13" t="s">
        <v>342</v>
      </c>
      <c r="D210" s="14" t="s">
        <v>337</v>
      </c>
      <c r="E210" s="14" t="s">
        <v>261</v>
      </c>
      <c r="F210" s="15" t="s">
        <v>429</v>
      </c>
      <c r="G210" s="15" t="s">
        <v>430</v>
      </c>
      <c r="H210" s="13" t="s">
        <v>175</v>
      </c>
      <c r="I210" s="31" t="s">
        <v>43</v>
      </c>
      <c r="J210" s="147">
        <v>35000</v>
      </c>
    </row>
    <row r="211" spans="2:10" ht="29.25" x14ac:dyDescent="0.25">
      <c r="B211" s="8" t="s">
        <v>8</v>
      </c>
      <c r="C211" s="9" t="s">
        <v>343</v>
      </c>
      <c r="D211" s="10" t="s">
        <v>337</v>
      </c>
      <c r="E211" s="10" t="s">
        <v>261</v>
      </c>
      <c r="F211" s="11" t="s">
        <v>12</v>
      </c>
      <c r="G211" s="11" t="s">
        <v>13</v>
      </c>
      <c r="H211" s="9" t="s">
        <v>14</v>
      </c>
      <c r="I211" s="9" t="s">
        <v>15</v>
      </c>
      <c r="J211" s="146">
        <v>51808</v>
      </c>
    </row>
    <row r="212" spans="2:10" x14ac:dyDescent="0.25">
      <c r="B212" s="38" t="s">
        <v>558</v>
      </c>
      <c r="C212" s="39" t="s">
        <v>347</v>
      </c>
      <c r="D212" s="40" t="s">
        <v>337</v>
      </c>
      <c r="E212" s="40" t="s">
        <v>261</v>
      </c>
      <c r="F212" s="41" t="s">
        <v>870</v>
      </c>
      <c r="G212" s="41" t="s">
        <v>559</v>
      </c>
      <c r="H212" s="39" t="s">
        <v>14</v>
      </c>
      <c r="I212" s="39" t="s">
        <v>91</v>
      </c>
      <c r="J212" s="153">
        <v>75000</v>
      </c>
    </row>
    <row r="213" spans="2:10" ht="29.25" x14ac:dyDescent="0.25">
      <c r="B213" s="8" t="s">
        <v>8</v>
      </c>
      <c r="C213" s="9" t="s">
        <v>344</v>
      </c>
      <c r="D213" s="10" t="s">
        <v>337</v>
      </c>
      <c r="E213" s="10" t="s">
        <v>261</v>
      </c>
      <c r="F213" s="11" t="s">
        <v>12</v>
      </c>
      <c r="G213" s="11" t="s">
        <v>13</v>
      </c>
      <c r="H213" s="9" t="s">
        <v>14</v>
      </c>
      <c r="I213" s="9" t="s">
        <v>15</v>
      </c>
      <c r="J213" s="146">
        <v>51808</v>
      </c>
    </row>
    <row r="214" spans="2:10" ht="29.25" x14ac:dyDescent="0.25">
      <c r="B214" s="12" t="s">
        <v>431</v>
      </c>
      <c r="C214" s="13" t="s">
        <v>432</v>
      </c>
      <c r="D214" s="14" t="s">
        <v>337</v>
      </c>
      <c r="E214" s="14" t="s">
        <v>261</v>
      </c>
      <c r="F214" s="15" t="s">
        <v>348</v>
      </c>
      <c r="G214" s="15" t="s">
        <v>433</v>
      </c>
      <c r="H214" s="13" t="s">
        <v>14</v>
      </c>
      <c r="I214" s="31" t="s">
        <v>43</v>
      </c>
      <c r="J214" s="147">
        <v>332808</v>
      </c>
    </row>
    <row r="215" spans="2:10" ht="29.25" x14ac:dyDescent="0.25">
      <c r="B215" s="12" t="s">
        <v>413</v>
      </c>
      <c r="C215" s="13" t="s">
        <v>434</v>
      </c>
      <c r="D215" s="14" t="s">
        <v>337</v>
      </c>
      <c r="E215" s="14" t="s">
        <v>261</v>
      </c>
      <c r="F215" s="15" t="s">
        <v>415</v>
      </c>
      <c r="G215" s="15" t="s">
        <v>416</v>
      </c>
      <c r="H215" s="13" t="s">
        <v>14</v>
      </c>
      <c r="I215" s="31" t="s">
        <v>43</v>
      </c>
      <c r="J215" s="147">
        <v>80460</v>
      </c>
    </row>
    <row r="216" spans="2:10" x14ac:dyDescent="0.25">
      <c r="B216" s="12" t="s">
        <v>40</v>
      </c>
      <c r="C216" s="13" t="s">
        <v>435</v>
      </c>
      <c r="D216" s="14" t="s">
        <v>337</v>
      </c>
      <c r="E216" s="14" t="s">
        <v>261</v>
      </c>
      <c r="F216" s="15" t="s">
        <v>941</v>
      </c>
      <c r="G216" s="15" t="s">
        <v>42</v>
      </c>
      <c r="H216" s="13" t="s">
        <v>14</v>
      </c>
      <c r="I216" s="13" t="s">
        <v>43</v>
      </c>
      <c r="J216" s="147">
        <v>297344.67</v>
      </c>
    </row>
    <row r="217" spans="2:10" ht="29.25" x14ac:dyDescent="0.25">
      <c r="B217" s="8" t="s">
        <v>8</v>
      </c>
      <c r="C217" s="9" t="s">
        <v>345</v>
      </c>
      <c r="D217" s="10" t="s">
        <v>337</v>
      </c>
      <c r="E217" s="10" t="s">
        <v>261</v>
      </c>
      <c r="F217" s="11" t="s">
        <v>12</v>
      </c>
      <c r="G217" s="11" t="s">
        <v>13</v>
      </c>
      <c r="H217" s="9" t="s">
        <v>14</v>
      </c>
      <c r="I217" s="9" t="s">
        <v>15</v>
      </c>
      <c r="J217" s="146">
        <v>51808</v>
      </c>
    </row>
    <row r="218" spans="2:10" ht="29.25" x14ac:dyDescent="0.25">
      <c r="B218" s="8" t="s">
        <v>20</v>
      </c>
      <c r="C218" s="9" t="s">
        <v>345</v>
      </c>
      <c r="D218" s="10" t="s">
        <v>337</v>
      </c>
      <c r="E218" s="10" t="s">
        <v>261</v>
      </c>
      <c r="F218" s="11" t="s">
        <v>17</v>
      </c>
      <c r="G218" s="11" t="s">
        <v>21</v>
      </c>
      <c r="H218" s="9" t="s">
        <v>6</v>
      </c>
      <c r="I218" s="31" t="s">
        <v>43</v>
      </c>
      <c r="J218" s="146">
        <v>194682</v>
      </c>
    </row>
    <row r="219" spans="2:10" ht="29.25" x14ac:dyDescent="0.25">
      <c r="B219" s="12" t="s">
        <v>44</v>
      </c>
      <c r="C219" s="13" t="s">
        <v>345</v>
      </c>
      <c r="D219" s="14" t="s">
        <v>337</v>
      </c>
      <c r="E219" s="14" t="s">
        <v>261</v>
      </c>
      <c r="F219" s="15" t="s">
        <v>45</v>
      </c>
      <c r="G219" s="15" t="s">
        <v>46</v>
      </c>
      <c r="H219" s="13" t="s">
        <v>14</v>
      </c>
      <c r="I219" s="31" t="s">
        <v>43</v>
      </c>
      <c r="J219" s="147">
        <v>36653</v>
      </c>
    </row>
    <row r="220" spans="2:10" ht="43.5" x14ac:dyDescent="0.25">
      <c r="B220" s="12" t="s">
        <v>436</v>
      </c>
      <c r="C220" s="13" t="s">
        <v>437</v>
      </c>
      <c r="D220" s="14" t="s">
        <v>438</v>
      </c>
      <c r="E220" s="14" t="s">
        <v>261</v>
      </c>
      <c r="F220" s="15" t="s">
        <v>439</v>
      </c>
      <c r="G220" s="15" t="s">
        <v>440</v>
      </c>
      <c r="H220" s="13" t="s">
        <v>39</v>
      </c>
      <c r="I220" s="31" t="s">
        <v>43</v>
      </c>
      <c r="J220" s="147">
        <v>35000</v>
      </c>
    </row>
    <row r="221" spans="2:10" ht="29.25" x14ac:dyDescent="0.25">
      <c r="B221" s="8" t="s">
        <v>346</v>
      </c>
      <c r="C221" s="9" t="s">
        <v>347</v>
      </c>
      <c r="D221" s="10" t="s">
        <v>261</v>
      </c>
      <c r="E221" s="10" t="s">
        <v>261</v>
      </c>
      <c r="F221" s="11" t="s">
        <v>348</v>
      </c>
      <c r="G221" s="11" t="s">
        <v>349</v>
      </c>
      <c r="H221" s="9" t="s">
        <v>14</v>
      </c>
      <c r="I221" s="9" t="s">
        <v>350</v>
      </c>
      <c r="J221" s="146">
        <v>1950000</v>
      </c>
    </row>
    <row r="222" spans="2:10" ht="29.25" x14ac:dyDescent="0.25">
      <c r="B222" s="12" t="s">
        <v>413</v>
      </c>
      <c r="C222" s="13" t="s">
        <v>347</v>
      </c>
      <c r="D222" s="14" t="s">
        <v>261</v>
      </c>
      <c r="E222" s="14" t="s">
        <v>261</v>
      </c>
      <c r="F222" s="15" t="s">
        <v>415</v>
      </c>
      <c r="G222" s="15" t="s">
        <v>416</v>
      </c>
      <c r="H222" s="13" t="s">
        <v>14</v>
      </c>
      <c r="I222" s="31" t="s">
        <v>43</v>
      </c>
      <c r="J222" s="147">
        <v>83958.12</v>
      </c>
    </row>
    <row r="223" spans="2:10" ht="43.5" x14ac:dyDescent="0.25">
      <c r="B223" s="30" t="s">
        <v>529</v>
      </c>
      <c r="C223" s="31" t="s">
        <v>347</v>
      </c>
      <c r="D223" s="32" t="s">
        <v>261</v>
      </c>
      <c r="E223" s="32" t="s">
        <v>261</v>
      </c>
      <c r="F223" s="33" t="s">
        <v>530</v>
      </c>
      <c r="G223" s="33" t="s">
        <v>531</v>
      </c>
      <c r="H223" s="31" t="s">
        <v>14</v>
      </c>
      <c r="I223" s="31" t="s">
        <v>43</v>
      </c>
      <c r="J223" s="151">
        <v>150000</v>
      </c>
    </row>
    <row r="224" spans="2:10" ht="43.5" x14ac:dyDescent="0.25">
      <c r="B224" s="30" t="s">
        <v>532</v>
      </c>
      <c r="C224" s="31" t="s">
        <v>347</v>
      </c>
      <c r="D224" s="32" t="s">
        <v>261</v>
      </c>
      <c r="E224" s="32" t="s">
        <v>261</v>
      </c>
      <c r="F224" s="33" t="s">
        <v>935</v>
      </c>
      <c r="G224" s="33" t="s">
        <v>533</v>
      </c>
      <c r="H224" s="31" t="s">
        <v>14</v>
      </c>
      <c r="I224" s="31" t="s">
        <v>80</v>
      </c>
      <c r="J224" s="151">
        <v>247855</v>
      </c>
    </row>
    <row r="225" spans="2:10" x14ac:dyDescent="0.25">
      <c r="B225" s="47" t="s">
        <v>591</v>
      </c>
      <c r="C225" s="48" t="s">
        <v>347</v>
      </c>
      <c r="D225" s="49" t="s">
        <v>261</v>
      </c>
      <c r="E225" s="49" t="s">
        <v>261</v>
      </c>
      <c r="F225" s="50" t="s">
        <v>936</v>
      </c>
      <c r="G225" s="50" t="s">
        <v>592</v>
      </c>
      <c r="H225" s="48" t="s">
        <v>14</v>
      </c>
      <c r="I225" s="48" t="s">
        <v>350</v>
      </c>
      <c r="J225" s="155">
        <v>10000000</v>
      </c>
    </row>
    <row r="226" spans="2:10" ht="29.25" x14ac:dyDescent="0.25">
      <c r="B226" s="12" t="s">
        <v>413</v>
      </c>
      <c r="C226" s="13" t="s">
        <v>398</v>
      </c>
      <c r="D226" s="14" t="s">
        <v>261</v>
      </c>
      <c r="E226" s="14" t="s">
        <v>261</v>
      </c>
      <c r="F226" s="15" t="s">
        <v>415</v>
      </c>
      <c r="G226" s="15" t="s">
        <v>416</v>
      </c>
      <c r="H226" s="13" t="s">
        <v>14</v>
      </c>
      <c r="I226" s="31" t="s">
        <v>43</v>
      </c>
      <c r="J226" s="147">
        <v>90955</v>
      </c>
    </row>
    <row r="227" spans="2:10" ht="43.5" x14ac:dyDescent="0.25">
      <c r="B227" s="30" t="s">
        <v>532</v>
      </c>
      <c r="C227" s="31" t="s">
        <v>398</v>
      </c>
      <c r="D227" s="32" t="s">
        <v>261</v>
      </c>
      <c r="E227" s="32" t="s">
        <v>261</v>
      </c>
      <c r="F227" s="33" t="s">
        <v>935</v>
      </c>
      <c r="G227" s="33" t="s">
        <v>533</v>
      </c>
      <c r="H227" s="31" t="s">
        <v>14</v>
      </c>
      <c r="I227" s="31" t="s">
        <v>80</v>
      </c>
      <c r="J227" s="151">
        <v>247855</v>
      </c>
    </row>
    <row r="228" spans="2:10" x14ac:dyDescent="0.25">
      <c r="B228" s="12" t="s">
        <v>441</v>
      </c>
      <c r="C228" s="13" t="s">
        <v>442</v>
      </c>
      <c r="D228" s="14" t="s">
        <v>353</v>
      </c>
      <c r="E228" s="14" t="s">
        <v>261</v>
      </c>
      <c r="F228" s="15" t="s">
        <v>443</v>
      </c>
      <c r="G228" s="15" t="s">
        <v>444</v>
      </c>
      <c r="H228" s="13" t="s">
        <v>143</v>
      </c>
      <c r="I228" s="13" t="s">
        <v>7</v>
      </c>
      <c r="J228" s="147">
        <v>1750</v>
      </c>
    </row>
    <row r="229" spans="2:10" x14ac:dyDescent="0.25">
      <c r="B229" s="8" t="s">
        <v>351</v>
      </c>
      <c r="C229" s="9" t="s">
        <v>352</v>
      </c>
      <c r="D229" s="10" t="s">
        <v>353</v>
      </c>
      <c r="E229" s="10" t="s">
        <v>261</v>
      </c>
      <c r="F229" s="11" t="s">
        <v>354</v>
      </c>
      <c r="G229" s="11" t="s">
        <v>355</v>
      </c>
      <c r="H229" s="9" t="s">
        <v>6</v>
      </c>
      <c r="I229" s="9" t="s">
        <v>7</v>
      </c>
      <c r="J229" s="146">
        <v>1920</v>
      </c>
    </row>
    <row r="230" spans="2:10" ht="29.25" x14ac:dyDescent="0.25">
      <c r="B230" s="8" t="s">
        <v>356</v>
      </c>
      <c r="C230" s="9" t="s">
        <v>352</v>
      </c>
      <c r="D230" s="10" t="s">
        <v>353</v>
      </c>
      <c r="E230" s="10" t="s">
        <v>261</v>
      </c>
      <c r="F230" s="11" t="s">
        <v>357</v>
      </c>
      <c r="G230" s="11" t="s">
        <v>358</v>
      </c>
      <c r="H230" s="9" t="s">
        <v>359</v>
      </c>
      <c r="I230" s="9" t="s">
        <v>7</v>
      </c>
      <c r="J230" s="146">
        <v>750</v>
      </c>
    </row>
    <row r="231" spans="2:10" ht="29.25" x14ac:dyDescent="0.25">
      <c r="B231" s="78" t="s">
        <v>360</v>
      </c>
      <c r="C231" s="9" t="s">
        <v>361</v>
      </c>
      <c r="D231" s="80" t="s">
        <v>353</v>
      </c>
      <c r="E231" s="80" t="s">
        <v>261</v>
      </c>
      <c r="F231" s="83" t="s">
        <v>362</v>
      </c>
      <c r="G231" s="83" t="s">
        <v>363</v>
      </c>
      <c r="H231" s="82" t="s">
        <v>14</v>
      </c>
      <c r="I231" s="82" t="s">
        <v>7</v>
      </c>
      <c r="J231" s="146">
        <v>500</v>
      </c>
    </row>
    <row r="232" spans="2:10" x14ac:dyDescent="0.25">
      <c r="B232" s="8" t="s">
        <v>351</v>
      </c>
      <c r="C232" s="9" t="s">
        <v>361</v>
      </c>
      <c r="D232" s="10" t="s">
        <v>353</v>
      </c>
      <c r="E232" s="10" t="s">
        <v>261</v>
      </c>
      <c r="F232" s="11" t="s">
        <v>354</v>
      </c>
      <c r="G232" s="11" t="s">
        <v>355</v>
      </c>
      <c r="H232" s="9" t="s">
        <v>6</v>
      </c>
      <c r="I232" s="9" t="s">
        <v>7</v>
      </c>
      <c r="J232" s="146">
        <v>9600</v>
      </c>
    </row>
    <row r="233" spans="2:10" ht="29.25" x14ac:dyDescent="0.25">
      <c r="B233" s="8" t="s">
        <v>364</v>
      </c>
      <c r="C233" s="9" t="s">
        <v>361</v>
      </c>
      <c r="D233" s="10" t="s">
        <v>353</v>
      </c>
      <c r="E233" s="10" t="s">
        <v>261</v>
      </c>
      <c r="F233" s="11" t="s">
        <v>365</v>
      </c>
      <c r="G233" s="11" t="s">
        <v>366</v>
      </c>
      <c r="H233" s="9" t="s">
        <v>6</v>
      </c>
      <c r="I233" s="9" t="s">
        <v>7</v>
      </c>
      <c r="J233" s="146">
        <v>9600</v>
      </c>
    </row>
    <row r="234" spans="2:10" ht="29.25" x14ac:dyDescent="0.25">
      <c r="B234" s="12" t="s">
        <v>445</v>
      </c>
      <c r="C234" s="13" t="s">
        <v>361</v>
      </c>
      <c r="D234" s="14" t="s">
        <v>353</v>
      </c>
      <c r="E234" s="14" t="s">
        <v>261</v>
      </c>
      <c r="F234" s="15" t="s">
        <v>446</v>
      </c>
      <c r="G234" s="15" t="s">
        <v>447</v>
      </c>
      <c r="H234" s="13" t="s">
        <v>14</v>
      </c>
      <c r="I234" s="13" t="s">
        <v>7</v>
      </c>
      <c r="J234" s="147">
        <v>22500</v>
      </c>
    </row>
    <row r="235" spans="2:10" ht="29.25" x14ac:dyDescent="0.25">
      <c r="B235" s="12" t="s">
        <v>448</v>
      </c>
      <c r="C235" s="13" t="s">
        <v>361</v>
      </c>
      <c r="D235" s="14" t="s">
        <v>353</v>
      </c>
      <c r="E235" s="14" t="s">
        <v>261</v>
      </c>
      <c r="F235" s="15" t="s">
        <v>449</v>
      </c>
      <c r="G235" s="15" t="s">
        <v>450</v>
      </c>
      <c r="H235" s="13" t="s">
        <v>6</v>
      </c>
      <c r="I235" s="13" t="s">
        <v>7</v>
      </c>
      <c r="J235" s="147">
        <v>15967.06</v>
      </c>
    </row>
    <row r="236" spans="2:10" x14ac:dyDescent="0.25">
      <c r="B236" s="26" t="s">
        <v>513</v>
      </c>
      <c r="C236" s="27" t="s">
        <v>361</v>
      </c>
      <c r="D236" s="28" t="s">
        <v>353</v>
      </c>
      <c r="E236" s="28" t="s">
        <v>261</v>
      </c>
      <c r="F236" s="29" t="s">
        <v>514</v>
      </c>
      <c r="G236" s="29" t="s">
        <v>515</v>
      </c>
      <c r="H236" s="27" t="s">
        <v>6</v>
      </c>
      <c r="I236" s="27" t="s">
        <v>7</v>
      </c>
      <c r="J236" s="150">
        <v>19200</v>
      </c>
    </row>
    <row r="237" spans="2:10" x14ac:dyDescent="0.25">
      <c r="B237" s="94" t="s">
        <v>513</v>
      </c>
      <c r="C237" s="95" t="s">
        <v>361</v>
      </c>
      <c r="D237" s="96" t="s">
        <v>353</v>
      </c>
      <c r="E237" s="96" t="s">
        <v>261</v>
      </c>
      <c r="F237" s="97" t="s">
        <v>514</v>
      </c>
      <c r="G237" s="97" t="s">
        <v>534</v>
      </c>
      <c r="H237" s="95" t="s">
        <v>6</v>
      </c>
      <c r="I237" s="95" t="s">
        <v>7</v>
      </c>
      <c r="J237" s="165">
        <v>16870</v>
      </c>
    </row>
    <row r="238" spans="2:10" x14ac:dyDescent="0.25">
      <c r="B238" s="94" t="s">
        <v>513</v>
      </c>
      <c r="C238" s="95" t="s">
        <v>361</v>
      </c>
      <c r="D238" s="96" t="s">
        <v>353</v>
      </c>
      <c r="E238" s="96" t="s">
        <v>261</v>
      </c>
      <c r="F238" s="97" t="s">
        <v>514</v>
      </c>
      <c r="G238" s="97" t="s">
        <v>535</v>
      </c>
      <c r="H238" s="95" t="s">
        <v>6</v>
      </c>
      <c r="I238" s="95" t="s">
        <v>7</v>
      </c>
      <c r="J238" s="165">
        <v>16200</v>
      </c>
    </row>
    <row r="239" spans="2:10" ht="29.25" x14ac:dyDescent="0.25">
      <c r="B239" s="38" t="s">
        <v>560</v>
      </c>
      <c r="C239" s="39" t="s">
        <v>361</v>
      </c>
      <c r="D239" s="40" t="s">
        <v>353</v>
      </c>
      <c r="E239" s="40" t="s">
        <v>261</v>
      </c>
      <c r="F239" s="41" t="s">
        <v>561</v>
      </c>
      <c r="G239" s="41" t="s">
        <v>562</v>
      </c>
      <c r="H239" s="39" t="s">
        <v>6</v>
      </c>
      <c r="I239" s="39" t="s">
        <v>7</v>
      </c>
      <c r="J239" s="153">
        <v>24950</v>
      </c>
    </row>
    <row r="240" spans="2:10" x14ac:dyDescent="0.25">
      <c r="B240" s="38" t="s">
        <v>563</v>
      </c>
      <c r="C240" s="39" t="s">
        <v>361</v>
      </c>
      <c r="D240" s="40" t="s">
        <v>353</v>
      </c>
      <c r="E240" s="40" t="s">
        <v>261</v>
      </c>
      <c r="F240" s="41" t="s">
        <v>564</v>
      </c>
      <c r="G240" s="41" t="s">
        <v>565</v>
      </c>
      <c r="H240" s="39" t="s">
        <v>14</v>
      </c>
      <c r="I240" s="39" t="s">
        <v>7</v>
      </c>
      <c r="J240" s="153">
        <v>46162.85</v>
      </c>
    </row>
    <row r="241" spans="2:10" ht="29.25" x14ac:dyDescent="0.25">
      <c r="B241" s="8" t="s">
        <v>364</v>
      </c>
      <c r="C241" s="9" t="s">
        <v>367</v>
      </c>
      <c r="D241" s="10" t="s">
        <v>353</v>
      </c>
      <c r="E241" s="10" t="s">
        <v>261</v>
      </c>
      <c r="F241" s="11" t="s">
        <v>365</v>
      </c>
      <c r="G241" s="11" t="s">
        <v>366</v>
      </c>
      <c r="H241" s="9" t="s">
        <v>6</v>
      </c>
      <c r="I241" s="9" t="s">
        <v>7</v>
      </c>
      <c r="J241" s="146">
        <v>7680</v>
      </c>
    </row>
    <row r="242" spans="2:10" ht="29.25" x14ac:dyDescent="0.25">
      <c r="B242" s="78" t="s">
        <v>360</v>
      </c>
      <c r="C242" s="9" t="s">
        <v>368</v>
      </c>
      <c r="D242" s="80" t="s">
        <v>353</v>
      </c>
      <c r="E242" s="80" t="s">
        <v>261</v>
      </c>
      <c r="F242" s="83" t="s">
        <v>362</v>
      </c>
      <c r="G242" s="83" t="s">
        <v>363</v>
      </c>
      <c r="H242" s="82" t="s">
        <v>14</v>
      </c>
      <c r="I242" s="82" t="s">
        <v>7</v>
      </c>
      <c r="J242" s="146">
        <v>400</v>
      </c>
    </row>
    <row r="243" spans="2:10" x14ac:dyDescent="0.25">
      <c r="B243" s="12" t="s">
        <v>441</v>
      </c>
      <c r="C243" s="13" t="s">
        <v>368</v>
      </c>
      <c r="D243" s="14" t="s">
        <v>353</v>
      </c>
      <c r="E243" s="14" t="s">
        <v>261</v>
      </c>
      <c r="F243" s="15" t="s">
        <v>443</v>
      </c>
      <c r="G243" s="15" t="s">
        <v>444</v>
      </c>
      <c r="H243" s="13" t="s">
        <v>143</v>
      </c>
      <c r="I243" s="13" t="s">
        <v>7</v>
      </c>
      <c r="J243" s="147">
        <v>1750</v>
      </c>
    </row>
    <row r="244" spans="2:10" x14ac:dyDescent="0.25">
      <c r="B244" s="38" t="s">
        <v>563</v>
      </c>
      <c r="C244" s="39" t="s">
        <v>369</v>
      </c>
      <c r="D244" s="40" t="s">
        <v>353</v>
      </c>
      <c r="E244" s="40" t="s">
        <v>261</v>
      </c>
      <c r="F244" s="41" t="s">
        <v>564</v>
      </c>
      <c r="G244" s="41" t="s">
        <v>565</v>
      </c>
      <c r="H244" s="39" t="s">
        <v>14</v>
      </c>
      <c r="I244" s="39" t="s">
        <v>7</v>
      </c>
      <c r="J244" s="153">
        <v>877094.15</v>
      </c>
    </row>
    <row r="245" spans="2:10" ht="29.25" x14ac:dyDescent="0.25">
      <c r="B245" s="78" t="s">
        <v>360</v>
      </c>
      <c r="C245" s="9" t="s">
        <v>369</v>
      </c>
      <c r="D245" s="80" t="s">
        <v>353</v>
      </c>
      <c r="E245" s="80" t="s">
        <v>261</v>
      </c>
      <c r="F245" s="83" t="s">
        <v>362</v>
      </c>
      <c r="G245" s="83" t="s">
        <v>363</v>
      </c>
      <c r="H245" s="82" t="s">
        <v>14</v>
      </c>
      <c r="I245" s="82" t="s">
        <v>7</v>
      </c>
      <c r="J245" s="146">
        <v>9100</v>
      </c>
    </row>
    <row r="246" spans="2:10" ht="29.25" x14ac:dyDescent="0.25">
      <c r="B246" s="12" t="s">
        <v>445</v>
      </c>
      <c r="C246" s="13" t="s">
        <v>369</v>
      </c>
      <c r="D246" s="14" t="s">
        <v>353</v>
      </c>
      <c r="E246" s="14" t="s">
        <v>261</v>
      </c>
      <c r="F246" s="15" t="s">
        <v>446</v>
      </c>
      <c r="G246" s="15" t="s">
        <v>447</v>
      </c>
      <c r="H246" s="13" t="s">
        <v>14</v>
      </c>
      <c r="I246" s="13" t="s">
        <v>7</v>
      </c>
      <c r="J246" s="147">
        <v>22500</v>
      </c>
    </row>
    <row r="247" spans="2:10" ht="29.25" x14ac:dyDescent="0.25">
      <c r="B247" s="38" t="s">
        <v>566</v>
      </c>
      <c r="C247" s="39" t="s">
        <v>369</v>
      </c>
      <c r="D247" s="40" t="s">
        <v>353</v>
      </c>
      <c r="E247" s="40" t="s">
        <v>261</v>
      </c>
      <c r="F247" s="41" t="s">
        <v>567</v>
      </c>
      <c r="G247" s="41" t="s">
        <v>568</v>
      </c>
      <c r="H247" s="39" t="s">
        <v>143</v>
      </c>
      <c r="I247" s="39" t="s">
        <v>7</v>
      </c>
      <c r="J247" s="153">
        <v>18252</v>
      </c>
    </row>
    <row r="248" spans="2:10" ht="29.25" x14ac:dyDescent="0.25">
      <c r="B248" s="55" t="s">
        <v>611</v>
      </c>
      <c r="C248" s="56" t="s">
        <v>369</v>
      </c>
      <c r="D248" s="57" t="s">
        <v>353</v>
      </c>
      <c r="E248" s="57" t="s">
        <v>261</v>
      </c>
      <c r="F248" s="58" t="s">
        <v>564</v>
      </c>
      <c r="G248" s="58" t="s">
        <v>612</v>
      </c>
      <c r="H248" s="56" t="s">
        <v>14</v>
      </c>
      <c r="I248" s="56" t="s">
        <v>7</v>
      </c>
      <c r="J248" s="157">
        <v>5000</v>
      </c>
    </row>
    <row r="249" spans="2:10" ht="29.25" x14ac:dyDescent="0.25">
      <c r="B249" s="8" t="s">
        <v>364</v>
      </c>
      <c r="C249" s="9" t="s">
        <v>370</v>
      </c>
      <c r="D249" s="10" t="s">
        <v>353</v>
      </c>
      <c r="E249" s="10" t="s">
        <v>261</v>
      </c>
      <c r="F249" s="11" t="s">
        <v>365</v>
      </c>
      <c r="G249" s="11" t="s">
        <v>366</v>
      </c>
      <c r="H249" s="9" t="s">
        <v>6</v>
      </c>
      <c r="I249" s="9" t="s">
        <v>7</v>
      </c>
      <c r="J249" s="146">
        <v>1920</v>
      </c>
    </row>
    <row r="250" spans="2:10" x14ac:dyDescent="0.25">
      <c r="B250" s="47" t="s">
        <v>134</v>
      </c>
      <c r="C250" s="48" t="s">
        <v>423</v>
      </c>
      <c r="D250" s="49" t="s">
        <v>372</v>
      </c>
      <c r="E250" s="49" t="s">
        <v>261</v>
      </c>
      <c r="F250" s="50" t="s">
        <v>135</v>
      </c>
      <c r="G250" s="50" t="s">
        <v>136</v>
      </c>
      <c r="H250" s="48" t="s">
        <v>14</v>
      </c>
      <c r="I250" s="48" t="s">
        <v>80</v>
      </c>
      <c r="J250" s="155">
        <f>25000*0.15</f>
        <v>3750</v>
      </c>
    </row>
    <row r="251" spans="2:10" ht="43.5" x14ac:dyDescent="0.25">
      <c r="B251" s="8" t="s">
        <v>371</v>
      </c>
      <c r="C251" s="9" t="s">
        <v>116</v>
      </c>
      <c r="D251" s="10" t="s">
        <v>372</v>
      </c>
      <c r="E251" s="10" t="s">
        <v>261</v>
      </c>
      <c r="F251" s="11" t="s">
        <v>373</v>
      </c>
      <c r="G251" s="11" t="s">
        <v>374</v>
      </c>
      <c r="H251" s="9" t="s">
        <v>14</v>
      </c>
      <c r="I251" s="9" t="s">
        <v>15</v>
      </c>
      <c r="J251" s="146">
        <v>149248</v>
      </c>
    </row>
    <row r="252" spans="2:10" ht="29.25" x14ac:dyDescent="0.25">
      <c r="B252" s="51" t="s">
        <v>371</v>
      </c>
      <c r="C252" s="52" t="s">
        <v>116</v>
      </c>
      <c r="D252" s="53" t="s">
        <v>372</v>
      </c>
      <c r="E252" s="53" t="s">
        <v>261</v>
      </c>
      <c r="F252" s="54" t="s">
        <v>373</v>
      </c>
      <c r="G252" s="54" t="s">
        <v>593</v>
      </c>
      <c r="H252" s="52" t="s">
        <v>14</v>
      </c>
      <c r="I252" s="52" t="s">
        <v>15</v>
      </c>
      <c r="J252" s="156">
        <v>144649</v>
      </c>
    </row>
    <row r="253" spans="2:10" ht="29.25" x14ac:dyDescent="0.25">
      <c r="B253" s="8" t="s">
        <v>375</v>
      </c>
      <c r="C253" s="9" t="s">
        <v>907</v>
      </c>
      <c r="D253" s="10" t="s">
        <v>376</v>
      </c>
      <c r="E253" s="10" t="s">
        <v>261</v>
      </c>
      <c r="F253" s="11" t="s">
        <v>377</v>
      </c>
      <c r="G253" s="11" t="s">
        <v>378</v>
      </c>
      <c r="H253" s="9" t="s">
        <v>6</v>
      </c>
      <c r="I253" s="31" t="s">
        <v>43</v>
      </c>
      <c r="J253" s="146">
        <v>4246.7700000000004</v>
      </c>
    </row>
    <row r="254" spans="2:10" ht="29.25" x14ac:dyDescent="0.25">
      <c r="B254" s="8" t="s">
        <v>375</v>
      </c>
      <c r="C254" s="9" t="s">
        <v>379</v>
      </c>
      <c r="D254" s="10" t="s">
        <v>376</v>
      </c>
      <c r="E254" s="10" t="s">
        <v>261</v>
      </c>
      <c r="F254" s="11" t="s">
        <v>377</v>
      </c>
      <c r="G254" s="11" t="s">
        <v>378</v>
      </c>
      <c r="H254" s="9" t="s">
        <v>6</v>
      </c>
      <c r="I254" s="31" t="s">
        <v>43</v>
      </c>
      <c r="J254" s="146">
        <v>4246.7700000000004</v>
      </c>
    </row>
    <row r="255" spans="2:10" ht="29.25" x14ac:dyDescent="0.25">
      <c r="B255" s="12" t="s">
        <v>451</v>
      </c>
      <c r="C255" s="13" t="s">
        <v>452</v>
      </c>
      <c r="D255" s="14" t="s">
        <v>376</v>
      </c>
      <c r="E255" s="14" t="s">
        <v>261</v>
      </c>
      <c r="F255" s="15" t="s">
        <v>949</v>
      </c>
      <c r="G255" s="15" t="s">
        <v>453</v>
      </c>
      <c r="H255" s="13" t="s">
        <v>14</v>
      </c>
      <c r="I255" s="13" t="s">
        <v>91</v>
      </c>
      <c r="J255" s="147">
        <v>15031</v>
      </c>
    </row>
    <row r="256" spans="2:10" ht="29.25" x14ac:dyDescent="0.25">
      <c r="B256" s="8" t="s">
        <v>335</v>
      </c>
      <c r="C256" s="9" t="s">
        <v>380</v>
      </c>
      <c r="D256" s="10" t="s">
        <v>376</v>
      </c>
      <c r="E256" s="10" t="s">
        <v>261</v>
      </c>
      <c r="F256" s="11" t="s">
        <v>934</v>
      </c>
      <c r="G256" s="11" t="s">
        <v>338</v>
      </c>
      <c r="H256" s="9" t="s">
        <v>14</v>
      </c>
      <c r="I256" s="31" t="s">
        <v>43</v>
      </c>
      <c r="J256" s="146">
        <v>97706</v>
      </c>
    </row>
    <row r="257" spans="2:10" ht="29.25" x14ac:dyDescent="0.25">
      <c r="B257" s="47" t="s">
        <v>594</v>
      </c>
      <c r="C257" s="48" t="s">
        <v>595</v>
      </c>
      <c r="D257" s="49" t="s">
        <v>376</v>
      </c>
      <c r="E257" s="49" t="s">
        <v>261</v>
      </c>
      <c r="F257" s="50" t="s">
        <v>596</v>
      </c>
      <c r="G257" s="50" t="s">
        <v>597</v>
      </c>
      <c r="H257" s="48" t="s">
        <v>14</v>
      </c>
      <c r="I257" s="31" t="s">
        <v>43</v>
      </c>
      <c r="J257" s="155">
        <v>49413</v>
      </c>
    </row>
    <row r="258" spans="2:10" ht="43.5" x14ac:dyDescent="0.25">
      <c r="B258" s="8" t="s">
        <v>371</v>
      </c>
      <c r="C258" s="9" t="s">
        <v>381</v>
      </c>
      <c r="D258" s="10" t="s">
        <v>376</v>
      </c>
      <c r="E258" s="10" t="s">
        <v>261</v>
      </c>
      <c r="F258" s="11" t="s">
        <v>373</v>
      </c>
      <c r="G258" s="11" t="s">
        <v>374</v>
      </c>
      <c r="H258" s="9" t="s">
        <v>14</v>
      </c>
      <c r="I258" s="9" t="s">
        <v>15</v>
      </c>
      <c r="J258" s="146">
        <v>149248</v>
      </c>
    </row>
    <row r="259" spans="2:10" ht="43.5" x14ac:dyDescent="0.25">
      <c r="B259" s="26" t="s">
        <v>516</v>
      </c>
      <c r="C259" s="27" t="s">
        <v>381</v>
      </c>
      <c r="D259" s="28" t="s">
        <v>376</v>
      </c>
      <c r="E259" s="28" t="s">
        <v>261</v>
      </c>
      <c r="F259" s="29" t="s">
        <v>517</v>
      </c>
      <c r="G259" s="29" t="s">
        <v>518</v>
      </c>
      <c r="H259" s="27" t="s">
        <v>14</v>
      </c>
      <c r="I259" s="31" t="s">
        <v>43</v>
      </c>
      <c r="J259" s="150">
        <v>181670</v>
      </c>
    </row>
    <row r="260" spans="2:10" ht="29.25" x14ac:dyDescent="0.25">
      <c r="B260" s="51" t="s">
        <v>371</v>
      </c>
      <c r="C260" s="52" t="s">
        <v>381</v>
      </c>
      <c r="D260" s="53" t="s">
        <v>376</v>
      </c>
      <c r="E260" s="53" t="s">
        <v>261</v>
      </c>
      <c r="F260" s="54" t="s">
        <v>373</v>
      </c>
      <c r="G260" s="54" t="s">
        <v>593</v>
      </c>
      <c r="H260" s="52" t="s">
        <v>14</v>
      </c>
      <c r="I260" s="52" t="s">
        <v>15</v>
      </c>
      <c r="J260" s="156">
        <v>144649</v>
      </c>
    </row>
    <row r="261" spans="2:10" ht="29.25" x14ac:dyDescent="0.25">
      <c r="B261" s="8" t="s">
        <v>375</v>
      </c>
      <c r="C261" s="9" t="s">
        <v>382</v>
      </c>
      <c r="D261" s="10" t="s">
        <v>376</v>
      </c>
      <c r="E261" s="10" t="s">
        <v>261</v>
      </c>
      <c r="F261" s="11" t="s">
        <v>377</v>
      </c>
      <c r="G261" s="11" t="s">
        <v>378</v>
      </c>
      <c r="H261" s="9" t="s">
        <v>6</v>
      </c>
      <c r="I261" s="31" t="s">
        <v>43</v>
      </c>
      <c r="J261" s="146">
        <v>3996.96</v>
      </c>
    </row>
    <row r="262" spans="2:10" ht="29.25" x14ac:dyDescent="0.25">
      <c r="B262" s="8" t="s">
        <v>383</v>
      </c>
      <c r="C262" s="9" t="s">
        <v>311</v>
      </c>
      <c r="D262" s="10" t="s">
        <v>376</v>
      </c>
      <c r="E262" s="10" t="s">
        <v>261</v>
      </c>
      <c r="F262" s="11" t="s">
        <v>348</v>
      </c>
      <c r="G262" s="11" t="s">
        <v>384</v>
      </c>
      <c r="H262" s="9" t="s">
        <v>14</v>
      </c>
      <c r="I262" s="9" t="s">
        <v>43</v>
      </c>
      <c r="J262" s="146">
        <v>198914</v>
      </c>
    </row>
    <row r="263" spans="2:10" ht="43.5" x14ac:dyDescent="0.25">
      <c r="B263" s="22">
        <v>40156</v>
      </c>
      <c r="C263" s="23" t="s">
        <v>311</v>
      </c>
      <c r="D263" s="24" t="s">
        <v>376</v>
      </c>
      <c r="E263" s="24" t="s">
        <v>261</v>
      </c>
      <c r="F263" s="25" t="s">
        <v>484</v>
      </c>
      <c r="G263" s="25" t="s">
        <v>485</v>
      </c>
      <c r="H263" s="23" t="s">
        <v>14</v>
      </c>
      <c r="I263" s="31" t="s">
        <v>43</v>
      </c>
      <c r="J263" s="149">
        <v>54163</v>
      </c>
    </row>
    <row r="264" spans="2:10" x14ac:dyDescent="0.25">
      <c r="B264" s="26" t="s">
        <v>519</v>
      </c>
      <c r="C264" s="27" t="s">
        <v>311</v>
      </c>
      <c r="D264" s="28" t="s">
        <v>376</v>
      </c>
      <c r="E264" s="28" t="s">
        <v>261</v>
      </c>
      <c r="F264" s="29" t="s">
        <v>290</v>
      </c>
      <c r="G264" s="29" t="s">
        <v>520</v>
      </c>
      <c r="H264" s="27" t="s">
        <v>14</v>
      </c>
      <c r="I264" s="31" t="s">
        <v>43</v>
      </c>
      <c r="J264" s="150">
        <v>1500</v>
      </c>
    </row>
    <row r="265" spans="2:10" ht="29.25" x14ac:dyDescent="0.25">
      <c r="B265" s="47" t="s">
        <v>598</v>
      </c>
      <c r="C265" s="48" t="s">
        <v>311</v>
      </c>
      <c r="D265" s="49" t="s">
        <v>376</v>
      </c>
      <c r="E265" s="49" t="s">
        <v>261</v>
      </c>
      <c r="F265" s="50" t="s">
        <v>596</v>
      </c>
      <c r="G265" s="50" t="s">
        <v>597</v>
      </c>
      <c r="H265" s="48" t="s">
        <v>14</v>
      </c>
      <c r="I265" s="31" t="s">
        <v>43</v>
      </c>
      <c r="J265" s="155">
        <v>65643</v>
      </c>
    </row>
    <row r="266" spans="2:10" ht="29.25" x14ac:dyDescent="0.25">
      <c r="B266" s="12" t="s">
        <v>413</v>
      </c>
      <c r="C266" s="13" t="s">
        <v>390</v>
      </c>
      <c r="D266" s="14" t="s">
        <v>376</v>
      </c>
      <c r="E266" s="14" t="s">
        <v>261</v>
      </c>
      <c r="F266" s="15" t="s">
        <v>415</v>
      </c>
      <c r="G266" s="15" t="s">
        <v>416</v>
      </c>
      <c r="H266" s="13" t="s">
        <v>14</v>
      </c>
      <c r="I266" s="31" t="s">
        <v>43</v>
      </c>
      <c r="J266" s="147">
        <v>80460</v>
      </c>
    </row>
    <row r="267" spans="2:10" ht="29.25" x14ac:dyDescent="0.25">
      <c r="B267" s="55" t="s">
        <v>613</v>
      </c>
      <c r="C267" s="56" t="s">
        <v>614</v>
      </c>
      <c r="D267" s="57" t="s">
        <v>376</v>
      </c>
      <c r="E267" s="57" t="s">
        <v>261</v>
      </c>
      <c r="F267" s="58" t="s">
        <v>937</v>
      </c>
      <c r="G267" s="58" t="s">
        <v>615</v>
      </c>
      <c r="H267" s="56" t="s">
        <v>14</v>
      </c>
      <c r="I267" s="31" t="s">
        <v>43</v>
      </c>
      <c r="J267" s="157">
        <v>84634.5</v>
      </c>
    </row>
    <row r="268" spans="2:10" x14ac:dyDescent="0.25">
      <c r="B268" s="8" t="s">
        <v>351</v>
      </c>
      <c r="C268" s="9" t="s">
        <v>385</v>
      </c>
      <c r="D268" s="10" t="s">
        <v>376</v>
      </c>
      <c r="E268" s="10" t="s">
        <v>261</v>
      </c>
      <c r="F268" s="11" t="s">
        <v>354</v>
      </c>
      <c r="G268" s="11" t="s">
        <v>355</v>
      </c>
      <c r="H268" s="9" t="s">
        <v>6</v>
      </c>
      <c r="I268" s="9" t="s">
        <v>7</v>
      </c>
      <c r="J268" s="146">
        <v>5760</v>
      </c>
    </row>
    <row r="269" spans="2:10" ht="29.25" x14ac:dyDescent="0.25">
      <c r="B269" s="8" t="s">
        <v>335</v>
      </c>
      <c r="C269" s="9" t="s">
        <v>386</v>
      </c>
      <c r="D269" s="10" t="s">
        <v>376</v>
      </c>
      <c r="E269" s="10" t="s">
        <v>261</v>
      </c>
      <c r="F269" s="11" t="s">
        <v>934</v>
      </c>
      <c r="G269" s="11" t="s">
        <v>338</v>
      </c>
      <c r="H269" s="9" t="s">
        <v>14</v>
      </c>
      <c r="I269" s="31" t="s">
        <v>43</v>
      </c>
      <c r="J269" s="146">
        <v>97706</v>
      </c>
    </row>
    <row r="270" spans="2:10" x14ac:dyDescent="0.25">
      <c r="B270" s="8" t="s">
        <v>351</v>
      </c>
      <c r="C270" s="9" t="s">
        <v>370</v>
      </c>
      <c r="D270" s="10" t="s">
        <v>376</v>
      </c>
      <c r="E270" s="10" t="s">
        <v>261</v>
      </c>
      <c r="F270" s="11" t="s">
        <v>354</v>
      </c>
      <c r="G270" s="11" t="s">
        <v>355</v>
      </c>
      <c r="H270" s="9" t="s">
        <v>6</v>
      </c>
      <c r="I270" s="9" t="s">
        <v>7</v>
      </c>
      <c r="J270" s="146">
        <v>1920</v>
      </c>
    </row>
    <row r="271" spans="2:10" ht="29.25" x14ac:dyDescent="0.25">
      <c r="B271" s="55" t="s">
        <v>613</v>
      </c>
      <c r="C271" s="56" t="s">
        <v>370</v>
      </c>
      <c r="D271" s="57" t="s">
        <v>376</v>
      </c>
      <c r="E271" s="57" t="s">
        <v>261</v>
      </c>
      <c r="F271" s="58" t="s">
        <v>937</v>
      </c>
      <c r="G271" s="58" t="s">
        <v>615</v>
      </c>
      <c r="H271" s="56" t="s">
        <v>14</v>
      </c>
      <c r="I271" s="31" t="s">
        <v>43</v>
      </c>
      <c r="J271" s="157">
        <v>84635</v>
      </c>
    </row>
    <row r="272" spans="2:10" ht="29.25" x14ac:dyDescent="0.25">
      <c r="B272" s="47" t="s">
        <v>603</v>
      </c>
      <c r="C272" s="48" t="s">
        <v>604</v>
      </c>
      <c r="D272" s="49" t="s">
        <v>388</v>
      </c>
      <c r="E272" s="49" t="s">
        <v>261</v>
      </c>
      <c r="F272" s="50" t="s">
        <v>938</v>
      </c>
      <c r="G272" s="50" t="s">
        <v>605</v>
      </c>
      <c r="H272" s="48" t="s">
        <v>14</v>
      </c>
      <c r="I272" s="48" t="s">
        <v>91</v>
      </c>
      <c r="J272" s="155">
        <v>600</v>
      </c>
    </row>
    <row r="273" spans="2:10" ht="29.25" x14ac:dyDescent="0.25">
      <c r="B273" s="12" t="s">
        <v>454</v>
      </c>
      <c r="C273" s="13" t="s">
        <v>455</v>
      </c>
      <c r="D273" s="14" t="s">
        <v>388</v>
      </c>
      <c r="E273" s="14" t="s">
        <v>261</v>
      </c>
      <c r="F273" s="15" t="s">
        <v>456</v>
      </c>
      <c r="G273" s="15" t="s">
        <v>457</v>
      </c>
      <c r="H273" s="13" t="s">
        <v>14</v>
      </c>
      <c r="I273" s="31" t="s">
        <v>43</v>
      </c>
      <c r="J273" s="147">
        <v>61059</v>
      </c>
    </row>
    <row r="274" spans="2:10" ht="29.25" x14ac:dyDescent="0.25">
      <c r="B274" s="12" t="s">
        <v>458</v>
      </c>
      <c r="C274" s="13" t="s">
        <v>459</v>
      </c>
      <c r="D274" s="14" t="s">
        <v>388</v>
      </c>
      <c r="E274" s="14" t="s">
        <v>261</v>
      </c>
      <c r="F274" s="15" t="s">
        <v>460</v>
      </c>
      <c r="G274" s="15" t="s">
        <v>461</v>
      </c>
      <c r="H274" s="13" t="s">
        <v>14</v>
      </c>
      <c r="I274" s="13" t="s">
        <v>91</v>
      </c>
      <c r="J274" s="147">
        <v>136801</v>
      </c>
    </row>
    <row r="275" spans="2:10" ht="29.25" x14ac:dyDescent="0.25">
      <c r="B275" s="8" t="s">
        <v>339</v>
      </c>
      <c r="C275" s="9" t="s">
        <v>387</v>
      </c>
      <c r="D275" s="10" t="s">
        <v>388</v>
      </c>
      <c r="E275" s="10" t="s">
        <v>261</v>
      </c>
      <c r="F275" s="11" t="s">
        <v>12</v>
      </c>
      <c r="G275" s="11" t="s">
        <v>341</v>
      </c>
      <c r="H275" s="9" t="s">
        <v>14</v>
      </c>
      <c r="I275" s="9" t="s">
        <v>15</v>
      </c>
      <c r="J275" s="146">
        <v>196597</v>
      </c>
    </row>
    <row r="276" spans="2:10" ht="29.25" x14ac:dyDescent="0.25">
      <c r="B276" s="12" t="s">
        <v>458</v>
      </c>
      <c r="C276" s="13" t="s">
        <v>462</v>
      </c>
      <c r="D276" s="14" t="s">
        <v>388</v>
      </c>
      <c r="E276" s="14" t="s">
        <v>261</v>
      </c>
      <c r="F276" s="15" t="s">
        <v>460</v>
      </c>
      <c r="G276" s="15" t="s">
        <v>461</v>
      </c>
      <c r="H276" s="13" t="s">
        <v>14</v>
      </c>
      <c r="I276" s="13" t="s">
        <v>91</v>
      </c>
      <c r="J276" s="147">
        <v>136801.25</v>
      </c>
    </row>
    <row r="277" spans="2:10" ht="29.25" x14ac:dyDescent="0.25">
      <c r="B277" s="47" t="s">
        <v>603</v>
      </c>
      <c r="C277" s="48" t="s">
        <v>462</v>
      </c>
      <c r="D277" s="49" t="s">
        <v>388</v>
      </c>
      <c r="E277" s="49" t="s">
        <v>261</v>
      </c>
      <c r="F277" s="50" t="s">
        <v>938</v>
      </c>
      <c r="G277" s="50" t="s">
        <v>605</v>
      </c>
      <c r="H277" s="48" t="s">
        <v>14</v>
      </c>
      <c r="I277" s="48" t="s">
        <v>91</v>
      </c>
      <c r="J277" s="155">
        <v>600</v>
      </c>
    </row>
    <row r="278" spans="2:10" ht="29.25" x14ac:dyDescent="0.25">
      <c r="B278" s="12" t="s">
        <v>458</v>
      </c>
      <c r="C278" s="13" t="s">
        <v>463</v>
      </c>
      <c r="D278" s="14" t="s">
        <v>388</v>
      </c>
      <c r="E278" s="14" t="s">
        <v>261</v>
      </c>
      <c r="F278" s="15" t="s">
        <v>460</v>
      </c>
      <c r="G278" s="15" t="s">
        <v>461</v>
      </c>
      <c r="H278" s="13" t="s">
        <v>14</v>
      </c>
      <c r="I278" s="13" t="s">
        <v>91</v>
      </c>
      <c r="J278" s="147">
        <v>109441</v>
      </c>
    </row>
    <row r="279" spans="2:10" ht="29.25" x14ac:dyDescent="0.25">
      <c r="B279" s="12" t="s">
        <v>458</v>
      </c>
      <c r="C279" s="13" t="s">
        <v>464</v>
      </c>
      <c r="D279" s="14" t="s">
        <v>388</v>
      </c>
      <c r="E279" s="14" t="s">
        <v>261</v>
      </c>
      <c r="F279" s="15" t="s">
        <v>460</v>
      </c>
      <c r="G279" s="15" t="s">
        <v>461</v>
      </c>
      <c r="H279" s="13" t="s">
        <v>14</v>
      </c>
      <c r="I279" s="13" t="s">
        <v>91</v>
      </c>
      <c r="J279" s="147">
        <v>54720.5</v>
      </c>
    </row>
    <row r="280" spans="2:10" ht="29.25" x14ac:dyDescent="0.25">
      <c r="B280" s="12" t="s">
        <v>458</v>
      </c>
      <c r="C280" s="13" t="s">
        <v>465</v>
      </c>
      <c r="D280" s="14" t="s">
        <v>388</v>
      </c>
      <c r="E280" s="14" t="s">
        <v>261</v>
      </c>
      <c r="F280" s="15" t="s">
        <v>460</v>
      </c>
      <c r="G280" s="15" t="s">
        <v>461</v>
      </c>
      <c r="H280" s="13" t="s">
        <v>14</v>
      </c>
      <c r="I280" s="13" t="s">
        <v>91</v>
      </c>
      <c r="J280" s="147">
        <v>109441</v>
      </c>
    </row>
    <row r="281" spans="2:10" ht="29.25" x14ac:dyDescent="0.25">
      <c r="B281" s="84">
        <v>40148</v>
      </c>
      <c r="C281" s="85" t="s">
        <v>486</v>
      </c>
      <c r="D281" s="86" t="s">
        <v>388</v>
      </c>
      <c r="E281" s="86" t="s">
        <v>261</v>
      </c>
      <c r="F281" s="87" t="s">
        <v>487</v>
      </c>
      <c r="G281" s="87" t="s">
        <v>488</v>
      </c>
      <c r="H281" s="85" t="s">
        <v>6</v>
      </c>
      <c r="I281" s="85" t="s">
        <v>91</v>
      </c>
      <c r="J281" s="163">
        <v>55826</v>
      </c>
    </row>
    <row r="282" spans="2:10" ht="29.25" x14ac:dyDescent="0.25">
      <c r="B282" s="84">
        <v>40148</v>
      </c>
      <c r="C282" s="88" t="s">
        <v>486</v>
      </c>
      <c r="D282" s="86" t="s">
        <v>388</v>
      </c>
      <c r="E282" s="86" t="s">
        <v>261</v>
      </c>
      <c r="F282" s="89" t="s">
        <v>489</v>
      </c>
      <c r="G282" s="89" t="s">
        <v>490</v>
      </c>
      <c r="H282" s="88" t="s">
        <v>14</v>
      </c>
      <c r="I282" s="88" t="s">
        <v>91</v>
      </c>
      <c r="J282" s="163">
        <v>62604</v>
      </c>
    </row>
    <row r="283" spans="2:10" ht="29.25" x14ac:dyDescent="0.25">
      <c r="B283" s="34" t="s">
        <v>536</v>
      </c>
      <c r="C283" s="35" t="s">
        <v>537</v>
      </c>
      <c r="D283" s="36" t="s">
        <v>388</v>
      </c>
      <c r="E283" s="36" t="s">
        <v>261</v>
      </c>
      <c r="F283" s="37" t="s">
        <v>538</v>
      </c>
      <c r="G283" s="37" t="s">
        <v>539</v>
      </c>
      <c r="H283" s="35" t="s">
        <v>6</v>
      </c>
      <c r="I283" s="35" t="s">
        <v>91</v>
      </c>
      <c r="J283" s="152">
        <v>185773.41</v>
      </c>
    </row>
    <row r="284" spans="2:10" x14ac:dyDescent="0.25">
      <c r="B284" s="12" t="s">
        <v>417</v>
      </c>
      <c r="C284" s="13" t="s">
        <v>466</v>
      </c>
      <c r="D284" s="14" t="s">
        <v>467</v>
      </c>
      <c r="E284" s="14" t="s">
        <v>261</v>
      </c>
      <c r="F284" s="15" t="s">
        <v>348</v>
      </c>
      <c r="G284" s="15" t="s">
        <v>419</v>
      </c>
      <c r="H284" s="13" t="s">
        <v>14</v>
      </c>
      <c r="I284" s="13" t="s">
        <v>43</v>
      </c>
      <c r="J284" s="147">
        <v>280661.34999999998</v>
      </c>
    </row>
    <row r="285" spans="2:10" ht="29.25" x14ac:dyDescent="0.25">
      <c r="B285" s="78" t="s">
        <v>389</v>
      </c>
      <c r="C285" s="82" t="s">
        <v>390</v>
      </c>
      <c r="D285" s="80" t="s">
        <v>391</v>
      </c>
      <c r="E285" s="80" t="s">
        <v>261</v>
      </c>
      <c r="F285" s="83" t="s">
        <v>392</v>
      </c>
      <c r="G285" s="83" t="s">
        <v>393</v>
      </c>
      <c r="H285" s="82" t="s">
        <v>14</v>
      </c>
      <c r="I285" s="82" t="s">
        <v>43</v>
      </c>
      <c r="J285" s="162">
        <v>81098</v>
      </c>
    </row>
    <row r="286" spans="2:10" x14ac:dyDescent="0.25">
      <c r="B286" s="26" t="s">
        <v>519</v>
      </c>
      <c r="C286" s="27" t="s">
        <v>390</v>
      </c>
      <c r="D286" s="28" t="s">
        <v>391</v>
      </c>
      <c r="E286" s="28" t="s">
        <v>261</v>
      </c>
      <c r="F286" s="29" t="s">
        <v>290</v>
      </c>
      <c r="G286" s="29" t="s">
        <v>520</v>
      </c>
      <c r="H286" s="27" t="s">
        <v>14</v>
      </c>
      <c r="I286" s="31" t="s">
        <v>43</v>
      </c>
      <c r="J286" s="150">
        <v>13500</v>
      </c>
    </row>
    <row r="287" spans="2:10" x14ac:dyDescent="0.25">
      <c r="B287" s="34" t="s">
        <v>540</v>
      </c>
      <c r="C287" s="35" t="s">
        <v>390</v>
      </c>
      <c r="D287" s="36" t="s">
        <v>391</v>
      </c>
      <c r="E287" s="36" t="s">
        <v>261</v>
      </c>
      <c r="F287" s="37" t="s">
        <v>300</v>
      </c>
      <c r="G287" s="37" t="s">
        <v>541</v>
      </c>
      <c r="H287" s="35" t="s">
        <v>143</v>
      </c>
      <c r="I287" s="35" t="s">
        <v>43</v>
      </c>
      <c r="J287" s="152">
        <v>2200</v>
      </c>
    </row>
    <row r="288" spans="2:10" ht="29.25" x14ac:dyDescent="0.25">
      <c r="B288" s="38" t="s">
        <v>569</v>
      </c>
      <c r="C288" s="39" t="s">
        <v>390</v>
      </c>
      <c r="D288" s="40" t="s">
        <v>391</v>
      </c>
      <c r="E288" s="40" t="s">
        <v>261</v>
      </c>
      <c r="F288" s="41" t="s">
        <v>173</v>
      </c>
      <c r="G288" s="41" t="s">
        <v>570</v>
      </c>
      <c r="H288" s="39" t="s">
        <v>175</v>
      </c>
      <c r="I288" s="31" t="s">
        <v>43</v>
      </c>
      <c r="J288" s="153">
        <v>5000</v>
      </c>
    </row>
    <row r="289" spans="2:10" ht="29.25" x14ac:dyDescent="0.25">
      <c r="B289" s="8" t="s">
        <v>8</v>
      </c>
      <c r="C289" s="9" t="s">
        <v>394</v>
      </c>
      <c r="D289" s="10" t="s">
        <v>395</v>
      </c>
      <c r="E289" s="10" t="s">
        <v>261</v>
      </c>
      <c r="F289" s="11" t="s">
        <v>12</v>
      </c>
      <c r="G289" s="11" t="s">
        <v>13</v>
      </c>
      <c r="H289" s="9" t="s">
        <v>14</v>
      </c>
      <c r="I289" s="9" t="s">
        <v>15</v>
      </c>
      <c r="J289" s="146">
        <v>51808</v>
      </c>
    </row>
    <row r="290" spans="2:10" ht="29.25" x14ac:dyDescent="0.25">
      <c r="B290" s="8" t="s">
        <v>16</v>
      </c>
      <c r="C290" s="9" t="s">
        <v>394</v>
      </c>
      <c r="D290" s="10" t="s">
        <v>395</v>
      </c>
      <c r="E290" s="10" t="s">
        <v>261</v>
      </c>
      <c r="F290" s="11" t="s">
        <v>17</v>
      </c>
      <c r="G290" s="11" t="s">
        <v>18</v>
      </c>
      <c r="H290" s="9" t="s">
        <v>6</v>
      </c>
      <c r="I290" s="31" t="s">
        <v>43</v>
      </c>
      <c r="J290" s="146">
        <v>286573</v>
      </c>
    </row>
    <row r="291" spans="2:10" x14ac:dyDescent="0.25">
      <c r="B291" s="12" t="s">
        <v>40</v>
      </c>
      <c r="C291" s="13" t="s">
        <v>394</v>
      </c>
      <c r="D291" s="14" t="s">
        <v>395</v>
      </c>
      <c r="E291" s="14" t="s">
        <v>261</v>
      </c>
      <c r="F291" s="15" t="s">
        <v>41</v>
      </c>
      <c r="G291" s="15" t="s">
        <v>42</v>
      </c>
      <c r="H291" s="13" t="s">
        <v>14</v>
      </c>
      <c r="I291" s="13" t="s">
        <v>43</v>
      </c>
      <c r="J291" s="147">
        <v>141592.70000000001</v>
      </c>
    </row>
    <row r="292" spans="2:10" ht="29.25" x14ac:dyDescent="0.25">
      <c r="B292" s="12" t="s">
        <v>44</v>
      </c>
      <c r="C292" s="13" t="s">
        <v>394</v>
      </c>
      <c r="D292" s="14" t="s">
        <v>395</v>
      </c>
      <c r="E292" s="14" t="s">
        <v>261</v>
      </c>
      <c r="F292" s="15" t="s">
        <v>45</v>
      </c>
      <c r="G292" s="15" t="s">
        <v>46</v>
      </c>
      <c r="H292" s="13" t="s">
        <v>14</v>
      </c>
      <c r="I292" s="31" t="s">
        <v>43</v>
      </c>
      <c r="J292" s="147">
        <v>73307</v>
      </c>
    </row>
    <row r="293" spans="2:10" ht="43.5" x14ac:dyDescent="0.25">
      <c r="B293" s="16" t="s">
        <v>468</v>
      </c>
      <c r="C293" s="17" t="s">
        <v>394</v>
      </c>
      <c r="D293" s="18" t="s">
        <v>395</v>
      </c>
      <c r="E293" s="18" t="s">
        <v>261</v>
      </c>
      <c r="F293" s="19" t="s">
        <v>469</v>
      </c>
      <c r="G293" s="19" t="s">
        <v>470</v>
      </c>
      <c r="H293" s="17" t="s">
        <v>53</v>
      </c>
      <c r="I293" s="31" t="s">
        <v>43</v>
      </c>
      <c r="J293" s="148">
        <v>35000</v>
      </c>
    </row>
    <row r="294" spans="2:10" ht="29.25" x14ac:dyDescent="0.25">
      <c r="B294" s="8" t="s">
        <v>8</v>
      </c>
      <c r="C294" s="9" t="s">
        <v>396</v>
      </c>
      <c r="D294" s="10" t="s">
        <v>395</v>
      </c>
      <c r="E294" s="10" t="s">
        <v>261</v>
      </c>
      <c r="F294" s="11" t="s">
        <v>12</v>
      </c>
      <c r="G294" s="11" t="s">
        <v>13</v>
      </c>
      <c r="H294" s="9" t="s">
        <v>14</v>
      </c>
      <c r="I294" s="9" t="s">
        <v>15</v>
      </c>
      <c r="J294" s="146">
        <v>51808</v>
      </c>
    </row>
    <row r="295" spans="2:10" ht="29.25" x14ac:dyDescent="0.25">
      <c r="B295" s="8" t="s">
        <v>20</v>
      </c>
      <c r="C295" s="9" t="s">
        <v>396</v>
      </c>
      <c r="D295" s="10" t="s">
        <v>395</v>
      </c>
      <c r="E295" s="10" t="s">
        <v>261</v>
      </c>
      <c r="F295" s="11" t="s">
        <v>17</v>
      </c>
      <c r="G295" s="11" t="s">
        <v>21</v>
      </c>
      <c r="H295" s="9" t="s">
        <v>6</v>
      </c>
      <c r="I295" s="31" t="s">
        <v>43</v>
      </c>
      <c r="J295" s="146">
        <v>64894</v>
      </c>
    </row>
    <row r="296" spans="2:10" ht="29.25" x14ac:dyDescent="0.25">
      <c r="B296" s="12" t="s">
        <v>44</v>
      </c>
      <c r="C296" s="13" t="s">
        <v>396</v>
      </c>
      <c r="D296" s="14" t="s">
        <v>395</v>
      </c>
      <c r="E296" s="14" t="s">
        <v>261</v>
      </c>
      <c r="F296" s="15" t="s">
        <v>45</v>
      </c>
      <c r="G296" s="15" t="s">
        <v>46</v>
      </c>
      <c r="H296" s="13" t="s">
        <v>14</v>
      </c>
      <c r="I296" s="31" t="s">
        <v>43</v>
      </c>
      <c r="J296" s="147">
        <v>36653</v>
      </c>
    </row>
    <row r="297" spans="2:10" ht="29.25" x14ac:dyDescent="0.25">
      <c r="B297" s="30" t="s">
        <v>542</v>
      </c>
      <c r="C297" s="31" t="s">
        <v>396</v>
      </c>
      <c r="D297" s="32" t="s">
        <v>395</v>
      </c>
      <c r="E297" s="32" t="s">
        <v>261</v>
      </c>
      <c r="F297" s="33" t="s">
        <v>543</v>
      </c>
      <c r="G297" s="33" t="s">
        <v>544</v>
      </c>
      <c r="H297" s="31" t="s">
        <v>14</v>
      </c>
      <c r="I297" s="31" t="s">
        <v>43</v>
      </c>
      <c r="J297" s="151">
        <v>89524</v>
      </c>
    </row>
    <row r="298" spans="2:10" ht="29.25" x14ac:dyDescent="0.25">
      <c r="B298" s="8" t="s">
        <v>8</v>
      </c>
      <c r="C298" s="9" t="s">
        <v>397</v>
      </c>
      <c r="D298" s="10" t="s">
        <v>395</v>
      </c>
      <c r="E298" s="10" t="s">
        <v>261</v>
      </c>
      <c r="F298" s="11" t="s">
        <v>12</v>
      </c>
      <c r="G298" s="11" t="s">
        <v>13</v>
      </c>
      <c r="H298" s="9" t="s">
        <v>14</v>
      </c>
      <c r="I298" s="9" t="s">
        <v>15</v>
      </c>
      <c r="J298" s="146">
        <v>51808</v>
      </c>
    </row>
    <row r="299" spans="2:10" ht="29.25" x14ac:dyDescent="0.25">
      <c r="B299" s="30" t="s">
        <v>542</v>
      </c>
      <c r="C299" s="31" t="s">
        <v>397</v>
      </c>
      <c r="D299" s="32" t="s">
        <v>395</v>
      </c>
      <c r="E299" s="32" t="s">
        <v>261</v>
      </c>
      <c r="F299" s="33" t="s">
        <v>543</v>
      </c>
      <c r="G299" s="33" t="s">
        <v>544</v>
      </c>
      <c r="H299" s="31" t="s">
        <v>14</v>
      </c>
      <c r="I299" s="31" t="s">
        <v>43</v>
      </c>
      <c r="J299" s="151">
        <v>149208</v>
      </c>
    </row>
    <row r="300" spans="2:10" ht="29.25" x14ac:dyDescent="0.25">
      <c r="B300" s="8" t="s">
        <v>8</v>
      </c>
      <c r="C300" s="9" t="s">
        <v>398</v>
      </c>
      <c r="D300" s="10" t="s">
        <v>395</v>
      </c>
      <c r="E300" s="10" t="s">
        <v>261</v>
      </c>
      <c r="F300" s="11" t="s">
        <v>12</v>
      </c>
      <c r="G300" s="11" t="s">
        <v>13</v>
      </c>
      <c r="H300" s="9" t="s">
        <v>14</v>
      </c>
      <c r="I300" s="9" t="s">
        <v>15</v>
      </c>
      <c r="J300" s="146">
        <v>77712</v>
      </c>
    </row>
    <row r="301" spans="2:10" ht="29.25" x14ac:dyDescent="0.25">
      <c r="B301" s="12" t="s">
        <v>44</v>
      </c>
      <c r="C301" s="13" t="s">
        <v>398</v>
      </c>
      <c r="D301" s="14" t="s">
        <v>395</v>
      </c>
      <c r="E301" s="14" t="s">
        <v>261</v>
      </c>
      <c r="F301" s="15" t="s">
        <v>45</v>
      </c>
      <c r="G301" s="15" t="s">
        <v>46</v>
      </c>
      <c r="H301" s="13" t="s">
        <v>14</v>
      </c>
      <c r="I301" s="31" t="s">
        <v>43</v>
      </c>
      <c r="J301" s="147">
        <v>36653.1</v>
      </c>
    </row>
    <row r="302" spans="2:10" ht="29.25" x14ac:dyDescent="0.25">
      <c r="B302" s="30" t="s">
        <v>542</v>
      </c>
      <c r="C302" s="31" t="s">
        <v>398</v>
      </c>
      <c r="D302" s="32" t="s">
        <v>395</v>
      </c>
      <c r="E302" s="32" t="s">
        <v>261</v>
      </c>
      <c r="F302" s="33" t="s">
        <v>543</v>
      </c>
      <c r="G302" s="33" t="s">
        <v>544</v>
      </c>
      <c r="H302" s="31" t="s">
        <v>14</v>
      </c>
      <c r="I302" s="31" t="s">
        <v>43</v>
      </c>
      <c r="J302" s="151">
        <v>59683</v>
      </c>
    </row>
    <row r="303" spans="2:10" ht="29.25" x14ac:dyDescent="0.25">
      <c r="B303" s="8" t="s">
        <v>8</v>
      </c>
      <c r="C303" s="9" t="s">
        <v>399</v>
      </c>
      <c r="D303" s="10" t="s">
        <v>395</v>
      </c>
      <c r="E303" s="10" t="s">
        <v>261</v>
      </c>
      <c r="F303" s="11" t="s">
        <v>12</v>
      </c>
      <c r="G303" s="11" t="s">
        <v>13</v>
      </c>
      <c r="H303" s="9" t="s">
        <v>14</v>
      </c>
      <c r="I303" s="9" t="s">
        <v>15</v>
      </c>
      <c r="J303" s="146">
        <v>51808</v>
      </c>
    </row>
    <row r="304" spans="2:10" ht="29.25" x14ac:dyDescent="0.25">
      <c r="B304" s="12" t="s">
        <v>44</v>
      </c>
      <c r="C304" s="13" t="s">
        <v>471</v>
      </c>
      <c r="D304" s="14" t="s">
        <v>395</v>
      </c>
      <c r="E304" s="14" t="s">
        <v>261</v>
      </c>
      <c r="F304" s="15" t="s">
        <v>45</v>
      </c>
      <c r="G304" s="15" t="s">
        <v>46</v>
      </c>
      <c r="H304" s="13" t="s">
        <v>14</v>
      </c>
      <c r="I304" s="31" t="s">
        <v>43</v>
      </c>
      <c r="J304" s="147">
        <v>36653</v>
      </c>
    </row>
    <row r="305" spans="2:10" ht="29.25" x14ac:dyDescent="0.25">
      <c r="B305" s="8" t="s">
        <v>8</v>
      </c>
      <c r="C305" s="9" t="s">
        <v>400</v>
      </c>
      <c r="D305" s="10" t="s">
        <v>395</v>
      </c>
      <c r="E305" s="10" t="s">
        <v>261</v>
      </c>
      <c r="F305" s="11" t="s">
        <v>12</v>
      </c>
      <c r="G305" s="11" t="s">
        <v>13</v>
      </c>
      <c r="H305" s="9" t="s">
        <v>14</v>
      </c>
      <c r="I305" s="9" t="s">
        <v>15</v>
      </c>
      <c r="J305" s="146">
        <v>51808</v>
      </c>
    </row>
    <row r="306" spans="2:10" ht="29.25" x14ac:dyDescent="0.25">
      <c r="B306" s="12" t="s">
        <v>44</v>
      </c>
      <c r="C306" s="13" t="s">
        <v>400</v>
      </c>
      <c r="D306" s="14" t="s">
        <v>395</v>
      </c>
      <c r="E306" s="14" t="s">
        <v>261</v>
      </c>
      <c r="F306" s="15" t="s">
        <v>45</v>
      </c>
      <c r="G306" s="15" t="s">
        <v>46</v>
      </c>
      <c r="H306" s="13" t="s">
        <v>14</v>
      </c>
      <c r="I306" s="31" t="s">
        <v>43</v>
      </c>
      <c r="J306" s="147">
        <v>36653</v>
      </c>
    </row>
    <row r="307" spans="2:10" ht="29.25" x14ac:dyDescent="0.25">
      <c r="B307" s="8" t="s">
        <v>8</v>
      </c>
      <c r="C307" s="9" t="s">
        <v>401</v>
      </c>
      <c r="D307" s="10" t="s">
        <v>395</v>
      </c>
      <c r="E307" s="10" t="s">
        <v>261</v>
      </c>
      <c r="F307" s="11" t="s">
        <v>12</v>
      </c>
      <c r="G307" s="11" t="s">
        <v>13</v>
      </c>
      <c r="H307" s="9" t="s">
        <v>14</v>
      </c>
      <c r="I307" s="9" t="s">
        <v>15</v>
      </c>
      <c r="J307" s="146">
        <v>51808</v>
      </c>
    </row>
    <row r="308" spans="2:10" x14ac:dyDescent="0.25">
      <c r="B308" s="8" t="s">
        <v>402</v>
      </c>
      <c r="C308" s="9" t="s">
        <v>401</v>
      </c>
      <c r="D308" s="10" t="s">
        <v>395</v>
      </c>
      <c r="E308" s="10" t="s">
        <v>261</v>
      </c>
      <c r="F308" s="11" t="s">
        <v>403</v>
      </c>
      <c r="G308" s="11" t="s">
        <v>404</v>
      </c>
      <c r="H308" s="9" t="s">
        <v>14</v>
      </c>
      <c r="I308" s="31" t="s">
        <v>43</v>
      </c>
      <c r="J308" s="146">
        <v>40509</v>
      </c>
    </row>
    <row r="309" spans="2:10" ht="29.25" x14ac:dyDescent="0.25">
      <c r="B309" s="12" t="s">
        <v>44</v>
      </c>
      <c r="C309" s="13" t="s">
        <v>401</v>
      </c>
      <c r="D309" s="14" t="s">
        <v>395</v>
      </c>
      <c r="E309" s="14" t="s">
        <v>261</v>
      </c>
      <c r="F309" s="15" t="s">
        <v>45</v>
      </c>
      <c r="G309" s="15" t="s">
        <v>46</v>
      </c>
      <c r="H309" s="13" t="s">
        <v>14</v>
      </c>
      <c r="I309" s="31" t="s">
        <v>43</v>
      </c>
      <c r="J309" s="147">
        <v>36653</v>
      </c>
    </row>
    <row r="310" spans="2:10" x14ac:dyDescent="0.25">
      <c r="B310" s="12" t="s">
        <v>472</v>
      </c>
      <c r="C310" s="13" t="s">
        <v>473</v>
      </c>
      <c r="D310" s="14" t="s">
        <v>395</v>
      </c>
      <c r="E310" s="14" t="s">
        <v>261</v>
      </c>
      <c r="F310" s="15" t="s">
        <v>348</v>
      </c>
      <c r="G310" s="15" t="s">
        <v>474</v>
      </c>
      <c r="H310" s="13" t="s">
        <v>14</v>
      </c>
      <c r="I310" s="31" t="s">
        <v>43</v>
      </c>
      <c r="J310" s="147">
        <v>176358.32</v>
      </c>
    </row>
    <row r="311" spans="2:10" ht="29.25" x14ac:dyDescent="0.25">
      <c r="B311" s="8" t="s">
        <v>405</v>
      </c>
      <c r="C311" s="9" t="s">
        <v>406</v>
      </c>
      <c r="D311" s="10" t="s">
        <v>395</v>
      </c>
      <c r="E311" s="10" t="s">
        <v>261</v>
      </c>
      <c r="F311" s="11" t="s">
        <v>407</v>
      </c>
      <c r="G311" s="11" t="s">
        <v>408</v>
      </c>
      <c r="H311" s="9" t="s">
        <v>14</v>
      </c>
      <c r="I311" s="9" t="s">
        <v>91</v>
      </c>
      <c r="J311" s="146">
        <v>13750</v>
      </c>
    </row>
    <row r="312" spans="2:10" ht="29.25" x14ac:dyDescent="0.25">
      <c r="B312" s="26" t="s">
        <v>405</v>
      </c>
      <c r="C312" s="27" t="s">
        <v>406</v>
      </c>
      <c r="D312" s="28" t="s">
        <v>395</v>
      </c>
      <c r="E312" s="28" t="s">
        <v>261</v>
      </c>
      <c r="F312" s="29" t="s">
        <v>407</v>
      </c>
      <c r="G312" s="29" t="s">
        <v>521</v>
      </c>
      <c r="H312" s="27" t="s">
        <v>14</v>
      </c>
      <c r="I312" s="27" t="s">
        <v>43</v>
      </c>
      <c r="J312" s="150">
        <v>30000</v>
      </c>
    </row>
    <row r="313" spans="2:10" ht="29.25" x14ac:dyDescent="0.25">
      <c r="B313" s="8" t="s">
        <v>339</v>
      </c>
      <c r="C313" s="9" t="s">
        <v>409</v>
      </c>
      <c r="D313" s="10" t="s">
        <v>395</v>
      </c>
      <c r="E313" s="10" t="s">
        <v>261</v>
      </c>
      <c r="F313" s="11" t="s">
        <v>12</v>
      </c>
      <c r="G313" s="11" t="s">
        <v>341</v>
      </c>
      <c r="H313" s="9" t="s">
        <v>14</v>
      </c>
      <c r="I313" s="9" t="s">
        <v>15</v>
      </c>
      <c r="J313" s="146">
        <v>393195</v>
      </c>
    </row>
    <row r="314" spans="2:10" x14ac:dyDescent="0.25">
      <c r="B314" s="12" t="s">
        <v>424</v>
      </c>
      <c r="C314" s="13" t="s">
        <v>409</v>
      </c>
      <c r="D314" s="14" t="s">
        <v>395</v>
      </c>
      <c r="E314" s="14" t="s">
        <v>261</v>
      </c>
      <c r="F314" s="15" t="s">
        <v>426</v>
      </c>
      <c r="G314" s="15" t="s">
        <v>427</v>
      </c>
      <c r="H314" s="13" t="s">
        <v>6</v>
      </c>
      <c r="I314" s="31" t="s">
        <v>43</v>
      </c>
      <c r="J314" s="147">
        <v>33643.75</v>
      </c>
    </row>
    <row r="315" spans="2:10" ht="29.25" x14ac:dyDescent="0.25">
      <c r="B315" s="30" t="s">
        <v>545</v>
      </c>
      <c r="C315" s="31" t="s">
        <v>409</v>
      </c>
      <c r="D315" s="32" t="s">
        <v>395</v>
      </c>
      <c r="E315" s="32" t="s">
        <v>261</v>
      </c>
      <c r="F315" s="33" t="s">
        <v>348</v>
      </c>
      <c r="G315" s="33" t="s">
        <v>546</v>
      </c>
      <c r="H315" s="31" t="s">
        <v>14</v>
      </c>
      <c r="I315" s="31" t="s">
        <v>43</v>
      </c>
      <c r="J315" s="151">
        <v>305812.40000000002</v>
      </c>
    </row>
    <row r="316" spans="2:10" x14ac:dyDescent="0.25">
      <c r="B316" s="55" t="s">
        <v>616</v>
      </c>
      <c r="C316" s="56" t="s">
        <v>409</v>
      </c>
      <c r="D316" s="57" t="s">
        <v>395</v>
      </c>
      <c r="E316" s="57" t="s">
        <v>261</v>
      </c>
      <c r="F316" s="58" t="s">
        <v>617</v>
      </c>
      <c r="G316" s="58" t="s">
        <v>618</v>
      </c>
      <c r="H316" s="56" t="s">
        <v>175</v>
      </c>
      <c r="I316" s="31" t="s">
        <v>43</v>
      </c>
      <c r="J316" s="157">
        <v>6000</v>
      </c>
    </row>
    <row r="317" spans="2:10" ht="29.25" x14ac:dyDescent="0.25">
      <c r="B317" s="12" t="s">
        <v>475</v>
      </c>
      <c r="C317" s="13" t="s">
        <v>476</v>
      </c>
      <c r="D317" s="14" t="s">
        <v>395</v>
      </c>
      <c r="E317" s="14" t="s">
        <v>261</v>
      </c>
      <c r="F317" s="15" t="s">
        <v>348</v>
      </c>
      <c r="G317" s="15" t="s">
        <v>477</v>
      </c>
      <c r="H317" s="13" t="s">
        <v>14</v>
      </c>
      <c r="I317" s="31" t="s">
        <v>43</v>
      </c>
      <c r="J317" s="147">
        <v>378137</v>
      </c>
    </row>
    <row r="318" spans="2:10" ht="29.25" x14ac:dyDescent="0.25">
      <c r="B318" s="26" t="s">
        <v>405</v>
      </c>
      <c r="C318" s="27" t="s">
        <v>476</v>
      </c>
      <c r="D318" s="28" t="s">
        <v>395</v>
      </c>
      <c r="E318" s="28" t="s">
        <v>261</v>
      </c>
      <c r="F318" s="29" t="s">
        <v>407</v>
      </c>
      <c r="G318" s="29" t="s">
        <v>521</v>
      </c>
      <c r="H318" s="27" t="s">
        <v>14</v>
      </c>
      <c r="I318" s="27" t="s">
        <v>43</v>
      </c>
      <c r="J318" s="150">
        <v>30000</v>
      </c>
    </row>
    <row r="319" spans="2:10" ht="29.25" x14ac:dyDescent="0.25">
      <c r="B319" s="8" t="s">
        <v>405</v>
      </c>
      <c r="C319" s="9" t="s">
        <v>476</v>
      </c>
      <c r="D319" s="10" t="s">
        <v>395</v>
      </c>
      <c r="E319" s="10" t="s">
        <v>261</v>
      </c>
      <c r="F319" s="11" t="s">
        <v>407</v>
      </c>
      <c r="G319" s="11" t="s">
        <v>408</v>
      </c>
      <c r="H319" s="9" t="s">
        <v>14</v>
      </c>
      <c r="I319" s="9" t="s">
        <v>91</v>
      </c>
      <c r="J319" s="146">
        <v>13750</v>
      </c>
    </row>
    <row r="320" spans="2:10" x14ac:dyDescent="0.25">
      <c r="B320" s="180" t="s">
        <v>887</v>
      </c>
      <c r="C320" s="180"/>
      <c r="D320" s="180"/>
      <c r="E320" s="180"/>
      <c r="F320" s="180"/>
      <c r="G320" s="180"/>
      <c r="H320" s="181" t="s">
        <v>874</v>
      </c>
      <c r="I320" s="181"/>
      <c r="J320" s="182">
        <f>SUM(J323:J331)</f>
        <v>232325.51</v>
      </c>
    </row>
    <row r="321" spans="2:10" x14ac:dyDescent="0.25">
      <c r="B321" s="180"/>
      <c r="C321" s="180"/>
      <c r="D321" s="180"/>
      <c r="E321" s="180"/>
      <c r="F321" s="180"/>
      <c r="G321" s="180"/>
      <c r="H321" s="181"/>
      <c r="I321" s="181"/>
      <c r="J321" s="183"/>
    </row>
    <row r="322" spans="2:10" ht="29.25" x14ac:dyDescent="0.25">
      <c r="B322" s="1" t="s">
        <v>875</v>
      </c>
      <c r="C322" s="1" t="s">
        <v>876</v>
      </c>
      <c r="D322" s="1" t="s">
        <v>877</v>
      </c>
      <c r="E322" s="1" t="s">
        <v>878</v>
      </c>
      <c r="F322" s="1" t="s">
        <v>879</v>
      </c>
      <c r="G322" s="1" t="s">
        <v>880</v>
      </c>
      <c r="H322" s="1" t="s">
        <v>881</v>
      </c>
      <c r="I322" s="2" t="s">
        <v>882</v>
      </c>
      <c r="J322" s="144" t="s">
        <v>883</v>
      </c>
    </row>
    <row r="323" spans="2:10" x14ac:dyDescent="0.25">
      <c r="B323" s="47" t="s">
        <v>134</v>
      </c>
      <c r="C323" s="48" t="s">
        <v>645</v>
      </c>
      <c r="D323" s="49" t="s">
        <v>646</v>
      </c>
      <c r="E323" s="49" t="s">
        <v>622</v>
      </c>
      <c r="F323" s="50" t="s">
        <v>135</v>
      </c>
      <c r="G323" s="50" t="s">
        <v>136</v>
      </c>
      <c r="H323" s="48" t="s">
        <v>14</v>
      </c>
      <c r="I323" s="48" t="s">
        <v>80</v>
      </c>
      <c r="J323" s="155">
        <f>25000*0.15</f>
        <v>3750</v>
      </c>
    </row>
    <row r="324" spans="2:10" ht="29.25" x14ac:dyDescent="0.25">
      <c r="B324" s="55" t="s">
        <v>638</v>
      </c>
      <c r="C324" s="56" t="s">
        <v>639</v>
      </c>
      <c r="D324" s="57" t="s">
        <v>640</v>
      </c>
      <c r="E324" s="57" t="s">
        <v>622</v>
      </c>
      <c r="F324" s="58" t="s">
        <v>921</v>
      </c>
      <c r="G324" s="58" t="s">
        <v>641</v>
      </c>
      <c r="H324" s="56" t="s">
        <v>14</v>
      </c>
      <c r="I324" s="56" t="s">
        <v>7</v>
      </c>
      <c r="J324" s="157">
        <v>52378.51</v>
      </c>
    </row>
    <row r="325" spans="2:10" ht="29.25" x14ac:dyDescent="0.25">
      <c r="B325" s="59" t="s">
        <v>619</v>
      </c>
      <c r="C325" s="60" t="s">
        <v>620</v>
      </c>
      <c r="D325" s="61" t="s">
        <v>621</v>
      </c>
      <c r="E325" s="61" t="s">
        <v>622</v>
      </c>
      <c r="F325" s="62" t="s">
        <v>623</v>
      </c>
      <c r="G325" s="62" t="s">
        <v>624</v>
      </c>
      <c r="H325" s="60" t="s">
        <v>14</v>
      </c>
      <c r="I325" s="60" t="s">
        <v>7</v>
      </c>
      <c r="J325" s="158">
        <v>3000</v>
      </c>
    </row>
    <row r="326" spans="2:10" ht="29.25" x14ac:dyDescent="0.25">
      <c r="B326" s="38" t="s">
        <v>631</v>
      </c>
      <c r="C326" s="39" t="s">
        <v>620</v>
      </c>
      <c r="D326" s="40" t="s">
        <v>621</v>
      </c>
      <c r="E326" s="40" t="s">
        <v>622</v>
      </c>
      <c r="F326" s="41" t="s">
        <v>632</v>
      </c>
      <c r="G326" s="41" t="s">
        <v>633</v>
      </c>
      <c r="H326" s="39" t="s">
        <v>14</v>
      </c>
      <c r="I326" s="39" t="s">
        <v>91</v>
      </c>
      <c r="J326" s="153">
        <v>20000</v>
      </c>
    </row>
    <row r="327" spans="2:10" ht="29.25" x14ac:dyDescent="0.25">
      <c r="B327" s="115" t="s">
        <v>642</v>
      </c>
      <c r="C327" s="116" t="s">
        <v>620</v>
      </c>
      <c r="D327" s="117" t="s">
        <v>621</v>
      </c>
      <c r="E327" s="117" t="s">
        <v>622</v>
      </c>
      <c r="F327" s="118" t="s">
        <v>643</v>
      </c>
      <c r="G327" s="118" t="s">
        <v>644</v>
      </c>
      <c r="H327" s="116" t="s">
        <v>14</v>
      </c>
      <c r="I327" s="116" t="s">
        <v>91</v>
      </c>
      <c r="J327" s="168">
        <v>46000</v>
      </c>
    </row>
    <row r="328" spans="2:10" ht="29.25" x14ac:dyDescent="0.25">
      <c r="B328" s="119" t="s">
        <v>642</v>
      </c>
      <c r="C328" s="120" t="s">
        <v>620</v>
      </c>
      <c r="D328" s="121" t="s">
        <v>621</v>
      </c>
      <c r="E328" s="121" t="s">
        <v>622</v>
      </c>
      <c r="F328" s="122" t="s">
        <v>643</v>
      </c>
      <c r="G328" s="122" t="s">
        <v>644</v>
      </c>
      <c r="H328" s="120" t="s">
        <v>14</v>
      </c>
      <c r="I328" s="120" t="s">
        <v>91</v>
      </c>
      <c r="J328" s="158">
        <v>5000</v>
      </c>
    </row>
    <row r="329" spans="2:10" ht="29.25" x14ac:dyDescent="0.25">
      <c r="B329" s="111" t="s">
        <v>627</v>
      </c>
      <c r="C329" s="112" t="s">
        <v>628</v>
      </c>
      <c r="D329" s="113" t="s">
        <v>629</v>
      </c>
      <c r="E329" s="113" t="s">
        <v>622</v>
      </c>
      <c r="F329" s="114" t="s">
        <v>120</v>
      </c>
      <c r="G329" s="114" t="s">
        <v>630</v>
      </c>
      <c r="H329" s="112" t="s">
        <v>6</v>
      </c>
      <c r="I329" s="112" t="s">
        <v>91</v>
      </c>
      <c r="J329" s="169">
        <v>99197</v>
      </c>
    </row>
    <row r="330" spans="2:10" x14ac:dyDescent="0.25">
      <c r="B330" s="69">
        <v>40150</v>
      </c>
      <c r="C330" s="70" t="s">
        <v>625</v>
      </c>
      <c r="D330" s="71" t="s">
        <v>888</v>
      </c>
      <c r="E330" s="71" t="s">
        <v>622</v>
      </c>
      <c r="F330" s="72" t="s">
        <v>253</v>
      </c>
      <c r="G330" s="72" t="s">
        <v>626</v>
      </c>
      <c r="H330" s="70" t="s">
        <v>6</v>
      </c>
      <c r="I330" s="70" t="s">
        <v>91</v>
      </c>
      <c r="J330" s="160">
        <v>2000</v>
      </c>
    </row>
    <row r="331" spans="2:10" x14ac:dyDescent="0.25">
      <c r="B331" s="74" t="s">
        <v>634</v>
      </c>
      <c r="C331" s="75" t="s">
        <v>635</v>
      </c>
      <c r="D331" s="76" t="s">
        <v>888</v>
      </c>
      <c r="E331" s="76" t="s">
        <v>622</v>
      </c>
      <c r="F331" s="77" t="s">
        <v>636</v>
      </c>
      <c r="G331" s="77" t="s">
        <v>637</v>
      </c>
      <c r="H331" s="75" t="s">
        <v>39</v>
      </c>
      <c r="I331" s="75" t="s">
        <v>91</v>
      </c>
      <c r="J331" s="161">
        <v>1000</v>
      </c>
    </row>
    <row r="332" spans="2:10" x14ac:dyDescent="0.25">
      <c r="B332" s="180" t="s">
        <v>889</v>
      </c>
      <c r="C332" s="180"/>
      <c r="D332" s="180"/>
      <c r="E332" s="180"/>
      <c r="F332" s="180"/>
      <c r="G332" s="180"/>
      <c r="H332" s="181" t="s">
        <v>874</v>
      </c>
      <c r="I332" s="181"/>
      <c r="J332" s="182">
        <f>SUM(J335:J355)</f>
        <v>2519722.5</v>
      </c>
    </row>
    <row r="333" spans="2:10" x14ac:dyDescent="0.25">
      <c r="B333" s="180"/>
      <c r="C333" s="180"/>
      <c r="D333" s="180"/>
      <c r="E333" s="180"/>
      <c r="F333" s="180"/>
      <c r="G333" s="180"/>
      <c r="H333" s="181"/>
      <c r="I333" s="181"/>
      <c r="J333" s="183"/>
    </row>
    <row r="334" spans="2:10" ht="29.25" x14ac:dyDescent="0.25">
      <c r="B334" s="1" t="s">
        <v>875</v>
      </c>
      <c r="C334" s="1" t="s">
        <v>876</v>
      </c>
      <c r="D334" s="1" t="s">
        <v>877</v>
      </c>
      <c r="E334" s="1" t="s">
        <v>878</v>
      </c>
      <c r="F334" s="1" t="s">
        <v>879</v>
      </c>
      <c r="G334" s="1" t="s">
        <v>880</v>
      </c>
      <c r="H334" s="1" t="s">
        <v>881</v>
      </c>
      <c r="I334" s="2" t="s">
        <v>882</v>
      </c>
      <c r="J334" s="144" t="s">
        <v>883</v>
      </c>
    </row>
    <row r="335" spans="2:10" x14ac:dyDescent="0.25">
      <c r="B335" s="64" t="s">
        <v>651</v>
      </c>
      <c r="C335" s="65" t="s">
        <v>652</v>
      </c>
      <c r="D335" s="66" t="s">
        <v>653</v>
      </c>
      <c r="E335" s="66" t="s">
        <v>648</v>
      </c>
      <c r="F335" s="67" t="s">
        <v>654</v>
      </c>
      <c r="G335" s="67" t="s">
        <v>655</v>
      </c>
      <c r="H335" s="65" t="s">
        <v>213</v>
      </c>
      <c r="I335" s="65" t="s">
        <v>7</v>
      </c>
      <c r="J335" s="159">
        <v>7340</v>
      </c>
    </row>
    <row r="336" spans="2:10" ht="29.25" x14ac:dyDescent="0.25">
      <c r="B336" s="69">
        <v>40165</v>
      </c>
      <c r="C336" s="70" t="s">
        <v>652</v>
      </c>
      <c r="D336" s="71" t="s">
        <v>653</v>
      </c>
      <c r="E336" s="71" t="s">
        <v>648</v>
      </c>
      <c r="F336" s="72" t="s">
        <v>660</v>
      </c>
      <c r="G336" s="72" t="s">
        <v>661</v>
      </c>
      <c r="H336" s="70" t="s">
        <v>39</v>
      </c>
      <c r="I336" s="70" t="s">
        <v>7</v>
      </c>
      <c r="J336" s="160">
        <v>16680</v>
      </c>
    </row>
    <row r="337" spans="2:10" x14ac:dyDescent="0.25">
      <c r="B337" s="74" t="s">
        <v>662</v>
      </c>
      <c r="C337" s="75" t="s">
        <v>663</v>
      </c>
      <c r="D337" s="76" t="s">
        <v>664</v>
      </c>
      <c r="E337" s="76" t="s">
        <v>648</v>
      </c>
      <c r="F337" s="77" t="s">
        <v>665</v>
      </c>
      <c r="G337" s="77" t="s">
        <v>666</v>
      </c>
      <c r="H337" s="75" t="s">
        <v>6</v>
      </c>
      <c r="I337" s="31" t="s">
        <v>43</v>
      </c>
      <c r="J337" s="161">
        <v>13366.949999999999</v>
      </c>
    </row>
    <row r="338" spans="2:10" x14ac:dyDescent="0.25">
      <c r="B338" s="74" t="s">
        <v>662</v>
      </c>
      <c r="C338" s="75" t="s">
        <v>908</v>
      </c>
      <c r="D338" s="76" t="s">
        <v>664</v>
      </c>
      <c r="E338" s="76" t="s">
        <v>648</v>
      </c>
      <c r="F338" s="77" t="s">
        <v>665</v>
      </c>
      <c r="G338" s="77" t="s">
        <v>666</v>
      </c>
      <c r="H338" s="75" t="s">
        <v>6</v>
      </c>
      <c r="I338" s="31" t="s">
        <v>43</v>
      </c>
      <c r="J338" s="161">
        <v>29407.29</v>
      </c>
    </row>
    <row r="339" spans="2:10" x14ac:dyDescent="0.25">
      <c r="B339" s="74" t="s">
        <v>662</v>
      </c>
      <c r="C339" s="75" t="s">
        <v>650</v>
      </c>
      <c r="D339" s="76" t="s">
        <v>664</v>
      </c>
      <c r="E339" s="76" t="s">
        <v>648</v>
      </c>
      <c r="F339" s="77" t="s">
        <v>665</v>
      </c>
      <c r="G339" s="77" t="s">
        <v>666</v>
      </c>
      <c r="H339" s="75" t="s">
        <v>6</v>
      </c>
      <c r="I339" s="31" t="s">
        <v>43</v>
      </c>
      <c r="J339" s="161">
        <v>46338.76</v>
      </c>
    </row>
    <row r="340" spans="2:10" x14ac:dyDescent="0.25">
      <c r="B340" s="74" t="s">
        <v>667</v>
      </c>
      <c r="C340" s="75" t="s">
        <v>668</v>
      </c>
      <c r="D340" s="76" t="s">
        <v>648</v>
      </c>
      <c r="E340" s="76" t="s">
        <v>648</v>
      </c>
      <c r="F340" s="77" t="s">
        <v>669</v>
      </c>
      <c r="G340" s="77" t="s">
        <v>670</v>
      </c>
      <c r="H340" s="75" t="s">
        <v>175</v>
      </c>
      <c r="I340" s="75" t="s">
        <v>91</v>
      </c>
      <c r="J340" s="161">
        <v>255000</v>
      </c>
    </row>
    <row r="341" spans="2:10" x14ac:dyDescent="0.25">
      <c r="B341" s="74" t="s">
        <v>667</v>
      </c>
      <c r="C341" s="75" t="s">
        <v>668</v>
      </c>
      <c r="D341" s="76" t="s">
        <v>648</v>
      </c>
      <c r="E341" s="76" t="s">
        <v>648</v>
      </c>
      <c r="F341" s="77" t="s">
        <v>669</v>
      </c>
      <c r="G341" s="77" t="s">
        <v>677</v>
      </c>
      <c r="H341" s="75" t="s">
        <v>175</v>
      </c>
      <c r="I341" s="75" t="s">
        <v>91</v>
      </c>
      <c r="J341" s="161">
        <v>255000</v>
      </c>
    </row>
    <row r="342" spans="2:10" x14ac:dyDescent="0.25">
      <c r="B342" s="38" t="s">
        <v>558</v>
      </c>
      <c r="C342" s="39" t="s">
        <v>909</v>
      </c>
      <c r="D342" s="40" t="s">
        <v>671</v>
      </c>
      <c r="E342" s="40" t="s">
        <v>648</v>
      </c>
      <c r="F342" s="41" t="s">
        <v>870</v>
      </c>
      <c r="G342" s="41" t="s">
        <v>559</v>
      </c>
      <c r="H342" s="39" t="s">
        <v>14</v>
      </c>
      <c r="I342" s="39" t="s">
        <v>91</v>
      </c>
      <c r="J342" s="153">
        <v>75000</v>
      </c>
    </row>
    <row r="343" spans="2:10" x14ac:dyDescent="0.25">
      <c r="B343" s="38" t="s">
        <v>672</v>
      </c>
      <c r="C343" s="39" t="s">
        <v>673</v>
      </c>
      <c r="D343" s="40" t="s">
        <v>671</v>
      </c>
      <c r="E343" s="40" t="s">
        <v>648</v>
      </c>
      <c r="F343" s="41" t="s">
        <v>674</v>
      </c>
      <c r="G343" s="41" t="s">
        <v>675</v>
      </c>
      <c r="H343" s="39"/>
      <c r="I343" s="31" t="s">
        <v>43</v>
      </c>
      <c r="J343" s="153">
        <v>21744</v>
      </c>
    </row>
    <row r="344" spans="2:10" ht="29.25" x14ac:dyDescent="0.25">
      <c r="B344" s="64" t="s">
        <v>656</v>
      </c>
      <c r="C344" s="123" t="s">
        <v>657</v>
      </c>
      <c r="D344" s="124" t="s">
        <v>658</v>
      </c>
      <c r="E344" s="124" t="s">
        <v>648</v>
      </c>
      <c r="F344" s="125" t="s">
        <v>920</v>
      </c>
      <c r="G344" s="125" t="s">
        <v>659</v>
      </c>
      <c r="H344" s="123" t="s">
        <v>14</v>
      </c>
      <c r="I344" s="123" t="s">
        <v>7</v>
      </c>
      <c r="J344" s="159">
        <v>1774</v>
      </c>
    </row>
    <row r="345" spans="2:10" ht="29.25" x14ac:dyDescent="0.25">
      <c r="B345" s="55" t="s">
        <v>656</v>
      </c>
      <c r="C345" s="56" t="s">
        <v>657</v>
      </c>
      <c r="D345" s="57" t="s">
        <v>658</v>
      </c>
      <c r="E345" s="57" t="s">
        <v>648</v>
      </c>
      <c r="F345" s="125" t="s">
        <v>920</v>
      </c>
      <c r="G345" s="58" t="s">
        <v>659</v>
      </c>
      <c r="H345" s="56" t="s">
        <v>14</v>
      </c>
      <c r="I345" s="56" t="s">
        <v>7</v>
      </c>
      <c r="J345" s="157">
        <v>163900</v>
      </c>
    </row>
    <row r="346" spans="2:10" ht="29.25" x14ac:dyDescent="0.25">
      <c r="B346" s="47" t="s">
        <v>656</v>
      </c>
      <c r="C346" s="48" t="s">
        <v>657</v>
      </c>
      <c r="D346" s="49" t="s">
        <v>658</v>
      </c>
      <c r="E346" s="49" t="s">
        <v>648</v>
      </c>
      <c r="F346" s="125" t="s">
        <v>920</v>
      </c>
      <c r="G346" s="50" t="s">
        <v>659</v>
      </c>
      <c r="H346" s="48" t="s">
        <v>678</v>
      </c>
      <c r="I346" s="48" t="s">
        <v>91</v>
      </c>
      <c r="J346" s="155">
        <v>250158</v>
      </c>
    </row>
    <row r="347" spans="2:10" ht="29.25" x14ac:dyDescent="0.25">
      <c r="B347" s="59" t="s">
        <v>375</v>
      </c>
      <c r="C347" s="60" t="s">
        <v>910</v>
      </c>
      <c r="D347" s="61" t="s">
        <v>647</v>
      </c>
      <c r="E347" s="61" t="s">
        <v>648</v>
      </c>
      <c r="F347" s="62" t="s">
        <v>377</v>
      </c>
      <c r="G347" s="62" t="s">
        <v>378</v>
      </c>
      <c r="H347" s="60" t="s">
        <v>6</v>
      </c>
      <c r="I347" s="31" t="s">
        <v>43</v>
      </c>
      <c r="J347" s="158">
        <v>3996.96</v>
      </c>
    </row>
    <row r="348" spans="2:10" ht="29.25" x14ac:dyDescent="0.25">
      <c r="B348" s="59" t="s">
        <v>375</v>
      </c>
      <c r="C348" s="60" t="s">
        <v>911</v>
      </c>
      <c r="D348" s="61" t="s">
        <v>647</v>
      </c>
      <c r="E348" s="61" t="s">
        <v>648</v>
      </c>
      <c r="F348" s="62" t="s">
        <v>377</v>
      </c>
      <c r="G348" s="62" t="s">
        <v>378</v>
      </c>
      <c r="H348" s="60" t="s">
        <v>6</v>
      </c>
      <c r="I348" s="31" t="s">
        <v>43</v>
      </c>
      <c r="J348" s="158">
        <v>4246.7700000000004</v>
      </c>
    </row>
    <row r="349" spans="2:10" ht="43.5" x14ac:dyDescent="0.25">
      <c r="B349" s="59" t="s">
        <v>371</v>
      </c>
      <c r="C349" s="60" t="s">
        <v>649</v>
      </c>
      <c r="D349" s="61" t="s">
        <v>647</v>
      </c>
      <c r="E349" s="61" t="s">
        <v>648</v>
      </c>
      <c r="F349" s="62" t="s">
        <v>373</v>
      </c>
      <c r="G349" s="62" t="s">
        <v>374</v>
      </c>
      <c r="H349" s="60" t="s">
        <v>14</v>
      </c>
      <c r="I349" s="60" t="s">
        <v>15</v>
      </c>
      <c r="J349" s="158">
        <v>298497</v>
      </c>
    </row>
    <row r="350" spans="2:10" ht="29.25" x14ac:dyDescent="0.25">
      <c r="B350" s="51" t="s">
        <v>371</v>
      </c>
      <c r="C350" s="52" t="s">
        <v>649</v>
      </c>
      <c r="D350" s="53" t="s">
        <v>647</v>
      </c>
      <c r="E350" s="53" t="s">
        <v>648</v>
      </c>
      <c r="F350" s="54" t="s">
        <v>373</v>
      </c>
      <c r="G350" s="54" t="s">
        <v>593</v>
      </c>
      <c r="H350" s="52" t="s">
        <v>14</v>
      </c>
      <c r="I350" s="52" t="s">
        <v>15</v>
      </c>
      <c r="J350" s="156">
        <v>289299</v>
      </c>
    </row>
    <row r="351" spans="2:10" ht="43.5" x14ac:dyDescent="0.25">
      <c r="B351" s="59" t="s">
        <v>371</v>
      </c>
      <c r="C351" s="60" t="s">
        <v>650</v>
      </c>
      <c r="D351" s="61" t="s">
        <v>647</v>
      </c>
      <c r="E351" s="61" t="s">
        <v>648</v>
      </c>
      <c r="F351" s="62" t="s">
        <v>373</v>
      </c>
      <c r="G351" s="62" t="s">
        <v>374</v>
      </c>
      <c r="H351" s="60" t="s">
        <v>14</v>
      </c>
      <c r="I351" s="60" t="s">
        <v>15</v>
      </c>
      <c r="J351" s="158">
        <v>298497</v>
      </c>
    </row>
    <row r="352" spans="2:10" ht="29.25" x14ac:dyDescent="0.25">
      <c r="B352" s="51" t="s">
        <v>371</v>
      </c>
      <c r="C352" s="52" t="s">
        <v>650</v>
      </c>
      <c r="D352" s="53" t="s">
        <v>647</v>
      </c>
      <c r="E352" s="53" t="s">
        <v>648</v>
      </c>
      <c r="F352" s="54" t="s">
        <v>373</v>
      </c>
      <c r="G352" s="54" t="s">
        <v>593</v>
      </c>
      <c r="H352" s="52" t="s">
        <v>14</v>
      </c>
      <c r="I352" s="52" t="s">
        <v>15</v>
      </c>
      <c r="J352" s="156">
        <v>289299</v>
      </c>
    </row>
    <row r="353" spans="2:10" ht="29.25" x14ac:dyDescent="0.25">
      <c r="B353" s="59" t="s">
        <v>375</v>
      </c>
      <c r="C353" s="60" t="s">
        <v>650</v>
      </c>
      <c r="D353" s="61" t="s">
        <v>647</v>
      </c>
      <c r="E353" s="61" t="s">
        <v>648</v>
      </c>
      <c r="F353" s="62" t="s">
        <v>377</v>
      </c>
      <c r="G353" s="62" t="s">
        <v>378</v>
      </c>
      <c r="H353" s="60" t="s">
        <v>6</v>
      </c>
      <c r="I353" s="31" t="s">
        <v>43</v>
      </c>
      <c r="J353" s="158">
        <v>4246.7700000000004</v>
      </c>
    </row>
    <row r="354" spans="2:10" ht="29.25" x14ac:dyDescent="0.25">
      <c r="B354" s="51" t="s">
        <v>371</v>
      </c>
      <c r="C354" s="52" t="s">
        <v>676</v>
      </c>
      <c r="D354" s="53" t="s">
        <v>647</v>
      </c>
      <c r="E354" s="53" t="s">
        <v>648</v>
      </c>
      <c r="F354" s="54" t="s">
        <v>373</v>
      </c>
      <c r="G354" s="54" t="s">
        <v>593</v>
      </c>
      <c r="H354" s="52" t="s">
        <v>14</v>
      </c>
      <c r="I354" s="52" t="s">
        <v>15</v>
      </c>
      <c r="J354" s="156">
        <v>96433</v>
      </c>
    </row>
    <row r="355" spans="2:10" ht="43.5" x14ac:dyDescent="0.25">
      <c r="B355" s="59" t="s">
        <v>371</v>
      </c>
      <c r="C355" s="60" t="s">
        <v>676</v>
      </c>
      <c r="D355" s="61" t="s">
        <v>647</v>
      </c>
      <c r="E355" s="61" t="s">
        <v>648</v>
      </c>
      <c r="F355" s="62" t="s">
        <v>373</v>
      </c>
      <c r="G355" s="62" t="s">
        <v>374</v>
      </c>
      <c r="H355" s="60" t="s">
        <v>14</v>
      </c>
      <c r="I355" s="60" t="s">
        <v>15</v>
      </c>
      <c r="J355" s="158">
        <v>99498</v>
      </c>
    </row>
    <row r="356" spans="2:10" x14ac:dyDescent="0.25">
      <c r="B356" s="180" t="s">
        <v>890</v>
      </c>
      <c r="C356" s="180"/>
      <c r="D356" s="180"/>
      <c r="E356" s="180"/>
      <c r="F356" s="180"/>
      <c r="G356" s="180"/>
      <c r="H356" s="181" t="s">
        <v>874</v>
      </c>
      <c r="I356" s="181"/>
      <c r="J356" s="182">
        <f>SUM(J359:J380)</f>
        <v>11320553.25</v>
      </c>
    </row>
    <row r="357" spans="2:10" x14ac:dyDescent="0.25">
      <c r="B357" s="180"/>
      <c r="C357" s="180"/>
      <c r="D357" s="180"/>
      <c r="E357" s="180"/>
      <c r="F357" s="180"/>
      <c r="G357" s="180"/>
      <c r="H357" s="181"/>
      <c r="I357" s="181"/>
      <c r="J357" s="183"/>
    </row>
    <row r="358" spans="2:10" ht="29.25" x14ac:dyDescent="0.25">
      <c r="B358" s="1" t="s">
        <v>875</v>
      </c>
      <c r="C358" s="1" t="s">
        <v>876</v>
      </c>
      <c r="D358" s="1" t="s">
        <v>877</v>
      </c>
      <c r="E358" s="1" t="s">
        <v>878</v>
      </c>
      <c r="F358" s="1" t="s">
        <v>879</v>
      </c>
      <c r="G358" s="1" t="s">
        <v>880</v>
      </c>
      <c r="H358" s="1" t="s">
        <v>881</v>
      </c>
      <c r="I358" s="2" t="s">
        <v>882</v>
      </c>
      <c r="J358" s="144" t="s">
        <v>883</v>
      </c>
    </row>
    <row r="359" spans="2:10" ht="29.25" x14ac:dyDescent="0.25">
      <c r="B359" s="126" t="s">
        <v>687</v>
      </c>
      <c r="C359" s="127" t="s">
        <v>688</v>
      </c>
      <c r="D359" s="128" t="s">
        <v>689</v>
      </c>
      <c r="E359" s="128" t="s">
        <v>682</v>
      </c>
      <c r="F359" s="129" t="s">
        <v>97</v>
      </c>
      <c r="G359" s="129" t="s">
        <v>690</v>
      </c>
      <c r="H359" s="127" t="s">
        <v>6</v>
      </c>
      <c r="I359" s="127" t="s">
        <v>91</v>
      </c>
      <c r="J359" s="171">
        <v>4991.5</v>
      </c>
    </row>
    <row r="360" spans="2:10" ht="29.25" x14ac:dyDescent="0.25">
      <c r="B360" s="126" t="s">
        <v>687</v>
      </c>
      <c r="C360" s="127" t="s">
        <v>691</v>
      </c>
      <c r="D360" s="128" t="s">
        <v>689</v>
      </c>
      <c r="E360" s="128" t="s">
        <v>682</v>
      </c>
      <c r="F360" s="129" t="s">
        <v>97</v>
      </c>
      <c r="G360" s="129" t="s">
        <v>690</v>
      </c>
      <c r="H360" s="127" t="s">
        <v>6</v>
      </c>
      <c r="I360" s="127" t="s">
        <v>91</v>
      </c>
      <c r="J360" s="171">
        <v>4991.5</v>
      </c>
    </row>
    <row r="361" spans="2:10" ht="29.25" x14ac:dyDescent="0.25">
      <c r="B361" s="126" t="s">
        <v>692</v>
      </c>
      <c r="C361" s="127" t="s">
        <v>693</v>
      </c>
      <c r="D361" s="128" t="s">
        <v>689</v>
      </c>
      <c r="E361" s="128" t="s">
        <v>682</v>
      </c>
      <c r="F361" s="129" t="s">
        <v>120</v>
      </c>
      <c r="G361" s="129" t="s">
        <v>694</v>
      </c>
      <c r="H361" s="127" t="s">
        <v>6</v>
      </c>
      <c r="I361" s="127" t="s">
        <v>91</v>
      </c>
      <c r="J361" s="171" t="s">
        <v>695</v>
      </c>
    </row>
    <row r="362" spans="2:10" ht="29.25" x14ac:dyDescent="0.25">
      <c r="B362" s="47" t="s">
        <v>152</v>
      </c>
      <c r="C362" s="48" t="s">
        <v>912</v>
      </c>
      <c r="D362" s="49" t="s">
        <v>689</v>
      </c>
      <c r="E362" s="49" t="s">
        <v>682</v>
      </c>
      <c r="F362" s="50" t="s">
        <v>120</v>
      </c>
      <c r="G362" s="50" t="s">
        <v>153</v>
      </c>
      <c r="H362" s="48" t="s">
        <v>6</v>
      </c>
      <c r="I362" s="48" t="s">
        <v>7</v>
      </c>
      <c r="J362" s="155">
        <v>35700</v>
      </c>
    </row>
    <row r="363" spans="2:10" ht="29.25" x14ac:dyDescent="0.25">
      <c r="B363" s="126" t="s">
        <v>687</v>
      </c>
      <c r="C363" s="127" t="s">
        <v>696</v>
      </c>
      <c r="D363" s="128" t="s">
        <v>689</v>
      </c>
      <c r="E363" s="128" t="s">
        <v>682</v>
      </c>
      <c r="F363" s="129" t="s">
        <v>97</v>
      </c>
      <c r="G363" s="129" t="s">
        <v>690</v>
      </c>
      <c r="H363" s="127" t="s">
        <v>6</v>
      </c>
      <c r="I363" s="127" t="s">
        <v>91</v>
      </c>
      <c r="J363" s="171">
        <v>4991</v>
      </c>
    </row>
    <row r="364" spans="2:10" ht="29.25" x14ac:dyDescent="0.25">
      <c r="B364" s="126" t="s">
        <v>687</v>
      </c>
      <c r="C364" s="127" t="s">
        <v>697</v>
      </c>
      <c r="D364" s="128" t="s">
        <v>689</v>
      </c>
      <c r="E364" s="128" t="s">
        <v>682</v>
      </c>
      <c r="F364" s="129" t="s">
        <v>97</v>
      </c>
      <c r="G364" s="129" t="s">
        <v>690</v>
      </c>
      <c r="H364" s="127" t="s">
        <v>6</v>
      </c>
      <c r="I364" s="127" t="s">
        <v>91</v>
      </c>
      <c r="J364" s="171">
        <v>4991.5</v>
      </c>
    </row>
    <row r="365" spans="2:10" ht="29.25" x14ac:dyDescent="0.25">
      <c r="B365" s="47" t="s">
        <v>152</v>
      </c>
      <c r="C365" s="48" t="s">
        <v>697</v>
      </c>
      <c r="D365" s="49" t="s">
        <v>689</v>
      </c>
      <c r="E365" s="49" t="s">
        <v>682</v>
      </c>
      <c r="F365" s="50" t="s">
        <v>120</v>
      </c>
      <c r="G365" s="50" t="s">
        <v>153</v>
      </c>
      <c r="H365" s="48" t="s">
        <v>6</v>
      </c>
      <c r="I365" s="48" t="s">
        <v>7</v>
      </c>
      <c r="J365" s="155">
        <v>34650</v>
      </c>
    </row>
    <row r="366" spans="2:10" ht="29.25" x14ac:dyDescent="0.25">
      <c r="B366" s="47" t="s">
        <v>704</v>
      </c>
      <c r="C366" s="48" t="s">
        <v>705</v>
      </c>
      <c r="D366" s="49" t="s">
        <v>681</v>
      </c>
      <c r="E366" s="49" t="s">
        <v>682</v>
      </c>
      <c r="F366" s="50" t="s">
        <v>706</v>
      </c>
      <c r="G366" s="50" t="s">
        <v>707</v>
      </c>
      <c r="H366" s="48" t="s">
        <v>6</v>
      </c>
      <c r="I366" s="48" t="s">
        <v>80</v>
      </c>
      <c r="J366" s="155">
        <v>100000</v>
      </c>
    </row>
    <row r="367" spans="2:10" x14ac:dyDescent="0.25">
      <c r="B367" s="47" t="s">
        <v>134</v>
      </c>
      <c r="C367" s="48" t="s">
        <v>913</v>
      </c>
      <c r="D367" s="49" t="s">
        <v>681</v>
      </c>
      <c r="E367" s="49" t="s">
        <v>682</v>
      </c>
      <c r="F367" s="50" t="s">
        <v>135</v>
      </c>
      <c r="G367" s="50" t="s">
        <v>136</v>
      </c>
      <c r="H367" s="48" t="s">
        <v>14</v>
      </c>
      <c r="I367" s="48" t="s">
        <v>80</v>
      </c>
      <c r="J367" s="155">
        <f>25000*0.2</f>
        <v>5000</v>
      </c>
    </row>
    <row r="368" spans="2:10" ht="29.25" x14ac:dyDescent="0.25">
      <c r="B368" s="64" t="s">
        <v>63</v>
      </c>
      <c r="C368" s="65" t="s">
        <v>914</v>
      </c>
      <c r="D368" s="66" t="s">
        <v>681</v>
      </c>
      <c r="E368" s="66" t="s">
        <v>682</v>
      </c>
      <c r="F368" s="67" t="s">
        <v>65</v>
      </c>
      <c r="G368" s="67" t="s">
        <v>66</v>
      </c>
      <c r="H368" s="65" t="s">
        <v>14</v>
      </c>
      <c r="I368" s="31" t="s">
        <v>43</v>
      </c>
      <c r="J368" s="159">
        <v>1231513.25</v>
      </c>
    </row>
    <row r="369" spans="2:10" ht="29.25" x14ac:dyDescent="0.25">
      <c r="B369" s="64" t="s">
        <v>63</v>
      </c>
      <c r="C369" s="65" t="s">
        <v>698</v>
      </c>
      <c r="D369" s="66" t="s">
        <v>681</v>
      </c>
      <c r="E369" s="66" t="s">
        <v>682</v>
      </c>
      <c r="F369" s="67" t="s">
        <v>65</v>
      </c>
      <c r="G369" s="67" t="s">
        <v>66</v>
      </c>
      <c r="H369" s="65" t="s">
        <v>14</v>
      </c>
      <c r="I369" s="31" t="s">
        <v>43</v>
      </c>
      <c r="J369" s="159">
        <v>1231513.25</v>
      </c>
    </row>
    <row r="370" spans="2:10" ht="29.25" x14ac:dyDescent="0.25">
      <c r="B370" s="131" t="s">
        <v>684</v>
      </c>
      <c r="C370" s="132" t="s">
        <v>685</v>
      </c>
      <c r="D370" s="133" t="s">
        <v>681</v>
      </c>
      <c r="E370" s="133" t="s">
        <v>682</v>
      </c>
      <c r="F370" s="134" t="s">
        <v>31</v>
      </c>
      <c r="G370" s="134" t="s">
        <v>686</v>
      </c>
      <c r="H370" s="132" t="s">
        <v>6</v>
      </c>
      <c r="I370" s="132" t="s">
        <v>7</v>
      </c>
      <c r="J370" s="172">
        <v>549588</v>
      </c>
    </row>
    <row r="371" spans="2:10" ht="29.25" x14ac:dyDescent="0.25">
      <c r="B371" s="130">
        <v>40168</v>
      </c>
      <c r="C371" s="70" t="s">
        <v>708</v>
      </c>
      <c r="D371" s="71" t="s">
        <v>681</v>
      </c>
      <c r="E371" s="71" t="s">
        <v>682</v>
      </c>
      <c r="F371" s="72" t="s">
        <v>709</v>
      </c>
      <c r="G371" s="72" t="s">
        <v>710</v>
      </c>
      <c r="H371" s="70" t="s">
        <v>6</v>
      </c>
      <c r="I371" s="70" t="s">
        <v>91</v>
      </c>
      <c r="J371" s="160">
        <v>142029</v>
      </c>
    </row>
    <row r="372" spans="2:10" ht="29.25" x14ac:dyDescent="0.25">
      <c r="B372" s="59" t="s">
        <v>679</v>
      </c>
      <c r="C372" s="60" t="s">
        <v>680</v>
      </c>
      <c r="D372" s="61" t="s">
        <v>681</v>
      </c>
      <c r="E372" s="61" t="s">
        <v>682</v>
      </c>
      <c r="F372" s="62" t="s">
        <v>120</v>
      </c>
      <c r="G372" s="62" t="s">
        <v>683</v>
      </c>
      <c r="H372" s="60" t="s">
        <v>6</v>
      </c>
      <c r="I372" s="60" t="s">
        <v>7</v>
      </c>
      <c r="J372" s="158">
        <v>75000</v>
      </c>
    </row>
    <row r="373" spans="2:10" ht="29.25" x14ac:dyDescent="0.25">
      <c r="B373" s="119" t="s">
        <v>684</v>
      </c>
      <c r="C373" s="120" t="s">
        <v>685</v>
      </c>
      <c r="D373" s="121" t="s">
        <v>682</v>
      </c>
      <c r="E373" s="121" t="s">
        <v>682</v>
      </c>
      <c r="F373" s="122" t="s">
        <v>31</v>
      </c>
      <c r="G373" s="122" t="s">
        <v>686</v>
      </c>
      <c r="H373" s="120" t="s">
        <v>6</v>
      </c>
      <c r="I373" s="120" t="s">
        <v>7</v>
      </c>
      <c r="J373" s="170">
        <v>549500</v>
      </c>
    </row>
    <row r="374" spans="2:10" ht="29.25" x14ac:dyDescent="0.25">
      <c r="B374" s="126" t="s">
        <v>699</v>
      </c>
      <c r="C374" s="127" t="s">
        <v>685</v>
      </c>
      <c r="D374" s="128" t="s">
        <v>682</v>
      </c>
      <c r="E374" s="128" t="s">
        <v>682</v>
      </c>
      <c r="F374" s="129" t="s">
        <v>700</v>
      </c>
      <c r="G374" s="129" t="s">
        <v>701</v>
      </c>
      <c r="H374" s="127" t="s">
        <v>53</v>
      </c>
      <c r="I374" s="127" t="s">
        <v>7</v>
      </c>
      <c r="J374" s="171">
        <v>5000</v>
      </c>
    </row>
    <row r="375" spans="2:10" ht="29.25" x14ac:dyDescent="0.25">
      <c r="B375" s="64" t="s">
        <v>63</v>
      </c>
      <c r="C375" s="65" t="s">
        <v>702</v>
      </c>
      <c r="D375" s="66" t="s">
        <v>703</v>
      </c>
      <c r="E375" s="66" t="s">
        <v>682</v>
      </c>
      <c r="F375" s="67" t="s">
        <v>65</v>
      </c>
      <c r="G375" s="67" t="s">
        <v>66</v>
      </c>
      <c r="H375" s="65" t="s">
        <v>14</v>
      </c>
      <c r="I375" s="31" t="s">
        <v>43</v>
      </c>
      <c r="J375" s="159">
        <v>1231513.25</v>
      </c>
    </row>
    <row r="376" spans="2:10" ht="29.25" x14ac:dyDescent="0.25">
      <c r="B376" s="47" t="s">
        <v>711</v>
      </c>
      <c r="C376" s="48" t="s">
        <v>915</v>
      </c>
      <c r="D376" s="49" t="s">
        <v>712</v>
      </c>
      <c r="E376" s="49" t="s">
        <v>682</v>
      </c>
      <c r="F376" s="50" t="s">
        <v>713</v>
      </c>
      <c r="G376" s="50" t="s">
        <v>714</v>
      </c>
      <c r="H376" s="48" t="s">
        <v>14</v>
      </c>
      <c r="I376" s="48" t="s">
        <v>91</v>
      </c>
      <c r="J376" s="155">
        <f>4592043*0.3</f>
        <v>1377612.9</v>
      </c>
    </row>
    <row r="377" spans="2:10" ht="29.25" x14ac:dyDescent="0.25">
      <c r="B377" s="47" t="s">
        <v>711</v>
      </c>
      <c r="C377" s="48" t="s">
        <v>916</v>
      </c>
      <c r="D377" s="49" t="s">
        <v>712</v>
      </c>
      <c r="E377" s="49" t="s">
        <v>682</v>
      </c>
      <c r="F377" s="50" t="s">
        <v>713</v>
      </c>
      <c r="G377" s="50" t="s">
        <v>714</v>
      </c>
      <c r="H377" s="48" t="s">
        <v>14</v>
      </c>
      <c r="I377" s="48" t="s">
        <v>91</v>
      </c>
      <c r="J377" s="155">
        <f>4592043*0.25</f>
        <v>1148010.75</v>
      </c>
    </row>
    <row r="378" spans="2:10" ht="29.25" x14ac:dyDescent="0.25">
      <c r="B378" s="47" t="s">
        <v>711</v>
      </c>
      <c r="C378" s="48" t="s">
        <v>685</v>
      </c>
      <c r="D378" s="49" t="s">
        <v>712</v>
      </c>
      <c r="E378" s="49" t="s">
        <v>682</v>
      </c>
      <c r="F378" s="50" t="s">
        <v>713</v>
      </c>
      <c r="G378" s="50" t="s">
        <v>714</v>
      </c>
      <c r="H378" s="48" t="s">
        <v>14</v>
      </c>
      <c r="I378" s="48" t="s">
        <v>91</v>
      </c>
      <c r="J378" s="155">
        <f>4592043*0.25</f>
        <v>1148010.75</v>
      </c>
    </row>
    <row r="379" spans="2:10" ht="29.25" x14ac:dyDescent="0.25">
      <c r="B379" s="47" t="s">
        <v>711</v>
      </c>
      <c r="C379" s="48" t="s">
        <v>702</v>
      </c>
      <c r="D379" s="49" t="s">
        <v>712</v>
      </c>
      <c r="E379" s="49" t="s">
        <v>682</v>
      </c>
      <c r="F379" s="50" t="s">
        <v>713</v>
      </c>
      <c r="G379" s="50" t="s">
        <v>714</v>
      </c>
      <c r="H379" s="48" t="s">
        <v>14</v>
      </c>
      <c r="I379" s="48" t="s">
        <v>91</v>
      </c>
      <c r="J379" s="155">
        <f>4592043*0.2</f>
        <v>918408.60000000009</v>
      </c>
    </row>
    <row r="380" spans="2:10" ht="29.25" x14ac:dyDescent="0.25">
      <c r="B380" s="59" t="s">
        <v>715</v>
      </c>
      <c r="C380" s="60" t="s">
        <v>716</v>
      </c>
      <c r="D380" s="61" t="s">
        <v>717</v>
      </c>
      <c r="E380" s="61" t="s">
        <v>682</v>
      </c>
      <c r="F380" s="62" t="s">
        <v>718</v>
      </c>
      <c r="G380" s="62" t="s">
        <v>719</v>
      </c>
      <c r="H380" s="60" t="s">
        <v>6</v>
      </c>
      <c r="I380" s="60" t="s">
        <v>7</v>
      </c>
      <c r="J380" s="158">
        <v>1517538</v>
      </c>
    </row>
    <row r="381" spans="2:10" x14ac:dyDescent="0.25">
      <c r="B381" s="180" t="s">
        <v>891</v>
      </c>
      <c r="C381" s="180"/>
      <c r="D381" s="180"/>
      <c r="E381" s="180"/>
      <c r="F381" s="180"/>
      <c r="G381" s="180"/>
      <c r="H381" s="181" t="s">
        <v>874</v>
      </c>
      <c r="I381" s="181"/>
      <c r="J381" s="182">
        <f>SUM(J384:J387)</f>
        <v>170743</v>
      </c>
    </row>
    <row r="382" spans="2:10" x14ac:dyDescent="0.25">
      <c r="B382" s="180"/>
      <c r="C382" s="180"/>
      <c r="D382" s="180"/>
      <c r="E382" s="180"/>
      <c r="F382" s="180"/>
      <c r="G382" s="180"/>
      <c r="H382" s="181"/>
      <c r="I382" s="181"/>
      <c r="J382" s="183"/>
    </row>
    <row r="383" spans="2:10" ht="29.25" x14ac:dyDescent="0.25">
      <c r="B383" s="1" t="s">
        <v>875</v>
      </c>
      <c r="C383" s="1" t="s">
        <v>876</v>
      </c>
      <c r="D383" s="1" t="s">
        <v>877</v>
      </c>
      <c r="E383" s="1" t="s">
        <v>878</v>
      </c>
      <c r="F383" s="1" t="s">
        <v>879</v>
      </c>
      <c r="G383" s="1" t="s">
        <v>880</v>
      </c>
      <c r="H383" s="1" t="s">
        <v>881</v>
      </c>
      <c r="I383" s="2" t="s">
        <v>882</v>
      </c>
      <c r="J383" s="144" t="s">
        <v>883</v>
      </c>
    </row>
    <row r="384" spans="2:10" ht="43.5" x14ac:dyDescent="0.25">
      <c r="B384" s="64" t="s">
        <v>720</v>
      </c>
      <c r="C384" s="65" t="s">
        <v>721</v>
      </c>
      <c r="D384" s="66" t="s">
        <v>722</v>
      </c>
      <c r="E384" s="66" t="s">
        <v>722</v>
      </c>
      <c r="F384" s="67" t="s">
        <v>723</v>
      </c>
      <c r="G384" s="67" t="s">
        <v>724</v>
      </c>
      <c r="H384" s="65" t="s">
        <v>14</v>
      </c>
      <c r="I384" s="65" t="s">
        <v>80</v>
      </c>
      <c r="J384" s="159">
        <v>17246</v>
      </c>
    </row>
    <row r="385" spans="2:10" ht="43.5" x14ac:dyDescent="0.25">
      <c r="B385" s="64" t="s">
        <v>720</v>
      </c>
      <c r="C385" s="65" t="s">
        <v>725</v>
      </c>
      <c r="D385" s="66" t="s">
        <v>722</v>
      </c>
      <c r="E385" s="66" t="s">
        <v>722</v>
      </c>
      <c r="F385" s="67" t="s">
        <v>723</v>
      </c>
      <c r="G385" s="67" t="s">
        <v>724</v>
      </c>
      <c r="H385" s="65" t="s">
        <v>14</v>
      </c>
      <c r="I385" s="65" t="s">
        <v>80</v>
      </c>
      <c r="J385" s="159">
        <v>5748</v>
      </c>
    </row>
    <row r="386" spans="2:10" ht="43.5" x14ac:dyDescent="0.25">
      <c r="B386" s="64" t="s">
        <v>720</v>
      </c>
      <c r="C386" s="65" t="s">
        <v>726</v>
      </c>
      <c r="D386" s="66" t="s">
        <v>722</v>
      </c>
      <c r="E386" s="66" t="s">
        <v>722</v>
      </c>
      <c r="F386" s="67" t="s">
        <v>723</v>
      </c>
      <c r="G386" s="67" t="s">
        <v>724</v>
      </c>
      <c r="H386" s="65" t="s">
        <v>14</v>
      </c>
      <c r="I386" s="65" t="s">
        <v>80</v>
      </c>
      <c r="J386" s="159">
        <v>5749</v>
      </c>
    </row>
    <row r="387" spans="2:10" x14ac:dyDescent="0.25">
      <c r="B387" s="59" t="s">
        <v>727</v>
      </c>
      <c r="C387" s="60" t="s">
        <v>728</v>
      </c>
      <c r="D387" s="61" t="s">
        <v>722</v>
      </c>
      <c r="E387" s="61" t="s">
        <v>722</v>
      </c>
      <c r="F387" s="62" t="s">
        <v>729</v>
      </c>
      <c r="G387" s="62" t="s">
        <v>730</v>
      </c>
      <c r="H387" s="60" t="s">
        <v>14</v>
      </c>
      <c r="I387" s="60" t="s">
        <v>91</v>
      </c>
      <c r="J387" s="158">
        <v>142000</v>
      </c>
    </row>
    <row r="388" spans="2:10" x14ac:dyDescent="0.25">
      <c r="B388" s="180" t="s">
        <v>892</v>
      </c>
      <c r="C388" s="180"/>
      <c r="D388" s="180"/>
      <c r="E388" s="180"/>
      <c r="F388" s="180"/>
      <c r="G388" s="180"/>
      <c r="H388" s="181" t="s">
        <v>874</v>
      </c>
      <c r="I388" s="181"/>
      <c r="J388" s="182">
        <f>SUM(J391:J392)</f>
        <v>46622</v>
      </c>
    </row>
    <row r="389" spans="2:10" x14ac:dyDescent="0.25">
      <c r="B389" s="180"/>
      <c r="C389" s="180"/>
      <c r="D389" s="180"/>
      <c r="E389" s="180"/>
      <c r="F389" s="180"/>
      <c r="G389" s="180"/>
      <c r="H389" s="181"/>
      <c r="I389" s="181"/>
      <c r="J389" s="183"/>
    </row>
    <row r="390" spans="2:10" ht="29.25" x14ac:dyDescent="0.25">
      <c r="B390" s="1" t="s">
        <v>875</v>
      </c>
      <c r="C390" s="1" t="s">
        <v>876</v>
      </c>
      <c r="D390" s="1" t="s">
        <v>877</v>
      </c>
      <c r="E390" s="1" t="s">
        <v>878</v>
      </c>
      <c r="F390" s="1" t="s">
        <v>879</v>
      </c>
      <c r="G390" s="1" t="s">
        <v>880</v>
      </c>
      <c r="H390" s="1" t="s">
        <v>881</v>
      </c>
      <c r="I390" s="2" t="s">
        <v>882</v>
      </c>
      <c r="J390" s="144" t="s">
        <v>883</v>
      </c>
    </row>
    <row r="391" spans="2:10" x14ac:dyDescent="0.25">
      <c r="B391" s="4" t="s">
        <v>731</v>
      </c>
      <c r="C391" s="5" t="s">
        <v>732</v>
      </c>
      <c r="D391" s="6" t="s">
        <v>733</v>
      </c>
      <c r="E391" s="6" t="s">
        <v>734</v>
      </c>
      <c r="F391" s="7" t="s">
        <v>735</v>
      </c>
      <c r="G391" s="7" t="s">
        <v>736</v>
      </c>
      <c r="H391" s="5" t="s">
        <v>53</v>
      </c>
      <c r="I391" s="5" t="s">
        <v>7</v>
      </c>
      <c r="J391" s="145">
        <v>23311</v>
      </c>
    </row>
    <row r="392" spans="2:10" ht="29.25" x14ac:dyDescent="0.25">
      <c r="B392" s="59" t="s">
        <v>737</v>
      </c>
      <c r="C392" s="60" t="s">
        <v>738</v>
      </c>
      <c r="D392" s="61" t="s">
        <v>733</v>
      </c>
      <c r="E392" s="61" t="s">
        <v>734</v>
      </c>
      <c r="F392" s="62" t="s">
        <v>253</v>
      </c>
      <c r="G392" s="62" t="s">
        <v>739</v>
      </c>
      <c r="H392" s="60" t="s">
        <v>53</v>
      </c>
      <c r="I392" s="60" t="s">
        <v>7</v>
      </c>
      <c r="J392" s="158">
        <v>23311</v>
      </c>
    </row>
    <row r="393" spans="2:10" x14ac:dyDescent="0.25">
      <c r="B393" s="180" t="s">
        <v>893</v>
      </c>
      <c r="C393" s="180"/>
      <c r="D393" s="180"/>
      <c r="E393" s="180"/>
      <c r="F393" s="180"/>
      <c r="G393" s="180"/>
      <c r="H393" s="181" t="s">
        <v>874</v>
      </c>
      <c r="I393" s="181"/>
      <c r="J393" s="182">
        <f>SUM(J396:J406)</f>
        <v>362438</v>
      </c>
    </row>
    <row r="394" spans="2:10" x14ac:dyDescent="0.25">
      <c r="B394" s="180"/>
      <c r="C394" s="180"/>
      <c r="D394" s="180"/>
      <c r="E394" s="180"/>
      <c r="F394" s="180"/>
      <c r="G394" s="180"/>
      <c r="H394" s="181"/>
      <c r="I394" s="181"/>
      <c r="J394" s="183"/>
    </row>
    <row r="395" spans="2:10" ht="29.25" x14ac:dyDescent="0.25">
      <c r="B395" s="1" t="s">
        <v>875</v>
      </c>
      <c r="C395" s="1" t="s">
        <v>876</v>
      </c>
      <c r="D395" s="1" t="s">
        <v>877</v>
      </c>
      <c r="E395" s="1" t="s">
        <v>878</v>
      </c>
      <c r="F395" s="1" t="s">
        <v>879</v>
      </c>
      <c r="G395" s="1" t="s">
        <v>880</v>
      </c>
      <c r="H395" s="1" t="s">
        <v>881</v>
      </c>
      <c r="I395" s="2" t="s">
        <v>882</v>
      </c>
      <c r="J395" s="144" t="s">
        <v>883</v>
      </c>
    </row>
    <row r="396" spans="2:10" x14ac:dyDescent="0.25">
      <c r="B396" s="74" t="s">
        <v>759</v>
      </c>
      <c r="C396" s="75" t="s">
        <v>760</v>
      </c>
      <c r="D396" s="76" t="s">
        <v>761</v>
      </c>
      <c r="E396" s="76" t="s">
        <v>743</v>
      </c>
      <c r="F396" s="77" t="s">
        <v>762</v>
      </c>
      <c r="G396" s="77" t="s">
        <v>763</v>
      </c>
      <c r="H396" s="75" t="s">
        <v>14</v>
      </c>
      <c r="I396" s="75" t="s">
        <v>7</v>
      </c>
      <c r="J396" s="161">
        <v>50880</v>
      </c>
    </row>
    <row r="397" spans="2:10" x14ac:dyDescent="0.25">
      <c r="B397" s="59" t="s">
        <v>764</v>
      </c>
      <c r="C397" s="60" t="s">
        <v>765</v>
      </c>
      <c r="D397" s="61" t="s">
        <v>761</v>
      </c>
      <c r="E397" s="61" t="s">
        <v>743</v>
      </c>
      <c r="F397" s="62" t="s">
        <v>766</v>
      </c>
      <c r="G397" s="62" t="s">
        <v>767</v>
      </c>
      <c r="H397" s="60" t="s">
        <v>6</v>
      </c>
      <c r="I397" s="60" t="s">
        <v>7</v>
      </c>
      <c r="J397" s="158">
        <v>5000</v>
      </c>
    </row>
    <row r="398" spans="2:10" ht="29.25" x14ac:dyDescent="0.25">
      <c r="B398" s="12" t="s">
        <v>740</v>
      </c>
      <c r="C398" s="13" t="s">
        <v>741</v>
      </c>
      <c r="D398" s="14" t="s">
        <v>742</v>
      </c>
      <c r="E398" s="14" t="s">
        <v>743</v>
      </c>
      <c r="F398" s="15" t="s">
        <v>744</v>
      </c>
      <c r="G398" s="15" t="s">
        <v>745</v>
      </c>
      <c r="H398" s="13" t="s">
        <v>53</v>
      </c>
      <c r="I398" s="13" t="s">
        <v>91</v>
      </c>
      <c r="J398" s="147">
        <v>6000</v>
      </c>
    </row>
    <row r="399" spans="2:10" x14ac:dyDescent="0.25">
      <c r="B399" s="16" t="s">
        <v>746</v>
      </c>
      <c r="C399" s="17" t="s">
        <v>741</v>
      </c>
      <c r="D399" s="18" t="s">
        <v>742</v>
      </c>
      <c r="E399" s="18" t="s">
        <v>743</v>
      </c>
      <c r="F399" s="19" t="s">
        <v>747</v>
      </c>
      <c r="G399" s="19" t="s">
        <v>748</v>
      </c>
      <c r="H399" s="17" t="s">
        <v>6</v>
      </c>
      <c r="I399" s="17" t="s">
        <v>7</v>
      </c>
      <c r="J399" s="148">
        <v>32800</v>
      </c>
    </row>
    <row r="400" spans="2:10" ht="29.25" x14ac:dyDescent="0.25">
      <c r="B400" s="84">
        <v>40157</v>
      </c>
      <c r="C400" s="85" t="s">
        <v>741</v>
      </c>
      <c r="D400" s="86" t="s">
        <v>742</v>
      </c>
      <c r="E400" s="86" t="s">
        <v>743</v>
      </c>
      <c r="F400" s="87" t="s">
        <v>56</v>
      </c>
      <c r="G400" s="87" t="s">
        <v>750</v>
      </c>
      <c r="H400" s="85" t="s">
        <v>6</v>
      </c>
      <c r="I400" s="31" t="s">
        <v>43</v>
      </c>
      <c r="J400" s="163">
        <v>15000</v>
      </c>
    </row>
    <row r="401" spans="2:10" x14ac:dyDescent="0.25">
      <c r="B401" s="69">
        <v>40162</v>
      </c>
      <c r="C401" s="70" t="s">
        <v>741</v>
      </c>
      <c r="D401" s="71" t="s">
        <v>742</v>
      </c>
      <c r="E401" s="71" t="s">
        <v>743</v>
      </c>
      <c r="F401" s="72" t="s">
        <v>751</v>
      </c>
      <c r="G401" s="72" t="s">
        <v>752</v>
      </c>
      <c r="H401" s="70" t="s">
        <v>39</v>
      </c>
      <c r="I401" s="70" t="s">
        <v>91</v>
      </c>
      <c r="J401" s="160">
        <v>14996</v>
      </c>
    </row>
    <row r="402" spans="2:10" ht="29.25" x14ac:dyDescent="0.25">
      <c r="B402" s="47" t="s">
        <v>754</v>
      </c>
      <c r="C402" s="48" t="s">
        <v>741</v>
      </c>
      <c r="D402" s="49" t="s">
        <v>742</v>
      </c>
      <c r="E402" s="49" t="s">
        <v>743</v>
      </c>
      <c r="F402" s="50" t="s">
        <v>755</v>
      </c>
      <c r="G402" s="50" t="s">
        <v>756</v>
      </c>
      <c r="H402" s="48" t="s">
        <v>6</v>
      </c>
      <c r="I402" s="48" t="s">
        <v>91</v>
      </c>
      <c r="J402" s="155">
        <v>20000</v>
      </c>
    </row>
    <row r="403" spans="2:10" x14ac:dyDescent="0.25">
      <c r="B403" s="16" t="s">
        <v>746</v>
      </c>
      <c r="C403" s="17" t="s">
        <v>749</v>
      </c>
      <c r="D403" s="18" t="s">
        <v>742</v>
      </c>
      <c r="E403" s="18" t="s">
        <v>743</v>
      </c>
      <c r="F403" s="19" t="s">
        <v>747</v>
      </c>
      <c r="G403" s="19" t="s">
        <v>748</v>
      </c>
      <c r="H403" s="17" t="s">
        <v>6</v>
      </c>
      <c r="I403" s="17" t="s">
        <v>7</v>
      </c>
      <c r="J403" s="148">
        <v>32800</v>
      </c>
    </row>
    <row r="404" spans="2:10" x14ac:dyDescent="0.25">
      <c r="B404" s="69">
        <v>40162</v>
      </c>
      <c r="C404" s="70" t="s">
        <v>749</v>
      </c>
      <c r="D404" s="71" t="s">
        <v>742</v>
      </c>
      <c r="E404" s="71" t="s">
        <v>743</v>
      </c>
      <c r="F404" s="72" t="s">
        <v>751</v>
      </c>
      <c r="G404" s="72" t="s">
        <v>752</v>
      </c>
      <c r="H404" s="70" t="s">
        <v>39</v>
      </c>
      <c r="I404" s="70" t="s">
        <v>91</v>
      </c>
      <c r="J404" s="160">
        <v>44987</v>
      </c>
    </row>
    <row r="405" spans="2:10" x14ac:dyDescent="0.25">
      <c r="B405" s="47" t="s">
        <v>757</v>
      </c>
      <c r="C405" s="48" t="s">
        <v>749</v>
      </c>
      <c r="D405" s="49" t="s">
        <v>742</v>
      </c>
      <c r="E405" s="49" t="s">
        <v>743</v>
      </c>
      <c r="F405" s="50" t="s">
        <v>56</v>
      </c>
      <c r="G405" s="50" t="s">
        <v>758</v>
      </c>
      <c r="H405" s="48" t="s">
        <v>6</v>
      </c>
      <c r="I405" s="48" t="s">
        <v>91</v>
      </c>
      <c r="J405" s="155">
        <v>50000</v>
      </c>
    </row>
    <row r="406" spans="2:10" x14ac:dyDescent="0.25">
      <c r="B406" s="69">
        <v>40162</v>
      </c>
      <c r="C406" s="70" t="s">
        <v>753</v>
      </c>
      <c r="D406" s="71" t="s">
        <v>742</v>
      </c>
      <c r="E406" s="71" t="s">
        <v>743</v>
      </c>
      <c r="F406" s="72" t="s">
        <v>751</v>
      </c>
      <c r="G406" s="72" t="s">
        <v>752</v>
      </c>
      <c r="H406" s="70" t="s">
        <v>39</v>
      </c>
      <c r="I406" s="70" t="s">
        <v>91</v>
      </c>
      <c r="J406" s="160">
        <v>89975</v>
      </c>
    </row>
    <row r="407" spans="2:10" x14ac:dyDescent="0.25">
      <c r="B407" s="180" t="s">
        <v>894</v>
      </c>
      <c r="C407" s="180"/>
      <c r="D407" s="180"/>
      <c r="E407" s="180"/>
      <c r="F407" s="180"/>
      <c r="G407" s="180"/>
      <c r="H407" s="181" t="s">
        <v>874</v>
      </c>
      <c r="I407" s="181"/>
      <c r="J407" s="182">
        <f>SUM(J410:J437)</f>
        <v>15984848.51</v>
      </c>
    </row>
    <row r="408" spans="2:10" x14ac:dyDescent="0.25">
      <c r="B408" s="180"/>
      <c r="C408" s="180"/>
      <c r="D408" s="180"/>
      <c r="E408" s="180"/>
      <c r="F408" s="180"/>
      <c r="G408" s="180"/>
      <c r="H408" s="181"/>
      <c r="I408" s="181"/>
      <c r="J408" s="183"/>
    </row>
    <row r="409" spans="2:10" ht="29.25" x14ac:dyDescent="0.25">
      <c r="B409" s="1" t="s">
        <v>875</v>
      </c>
      <c r="C409" s="1" t="s">
        <v>876</v>
      </c>
      <c r="D409" s="1" t="s">
        <v>877</v>
      </c>
      <c r="E409" s="1" t="s">
        <v>878</v>
      </c>
      <c r="F409" s="1" t="s">
        <v>879</v>
      </c>
      <c r="G409" s="1" t="s">
        <v>880</v>
      </c>
      <c r="H409" s="1" t="s">
        <v>881</v>
      </c>
      <c r="I409" s="2" t="s">
        <v>882</v>
      </c>
      <c r="J409" s="144" t="s">
        <v>883</v>
      </c>
    </row>
    <row r="410" spans="2:10" x14ac:dyDescent="0.25">
      <c r="B410" s="64" t="s">
        <v>785</v>
      </c>
      <c r="C410" s="65" t="s">
        <v>786</v>
      </c>
      <c r="D410" s="66" t="s">
        <v>787</v>
      </c>
      <c r="E410" s="66" t="s">
        <v>771</v>
      </c>
      <c r="F410" s="67" t="s">
        <v>788</v>
      </c>
      <c r="G410" s="67" t="s">
        <v>789</v>
      </c>
      <c r="H410" s="65" t="s">
        <v>53</v>
      </c>
      <c r="I410" s="65" t="s">
        <v>7</v>
      </c>
      <c r="J410" s="159">
        <v>156020</v>
      </c>
    </row>
    <row r="411" spans="2:10" x14ac:dyDescent="0.25">
      <c r="B411" s="64" t="s">
        <v>790</v>
      </c>
      <c r="C411" s="65" t="s">
        <v>786</v>
      </c>
      <c r="D411" s="66" t="s">
        <v>787</v>
      </c>
      <c r="E411" s="66" t="s">
        <v>771</v>
      </c>
      <c r="F411" s="67" t="s">
        <v>788</v>
      </c>
      <c r="G411" s="67" t="s">
        <v>791</v>
      </c>
      <c r="H411" s="65" t="s">
        <v>53</v>
      </c>
      <c r="I411" s="65" t="s">
        <v>7</v>
      </c>
      <c r="J411" s="159">
        <v>39384</v>
      </c>
    </row>
    <row r="412" spans="2:10" x14ac:dyDescent="0.25">
      <c r="B412" s="64" t="s">
        <v>792</v>
      </c>
      <c r="C412" s="65" t="s">
        <v>786</v>
      </c>
      <c r="D412" s="66" t="s">
        <v>787</v>
      </c>
      <c r="E412" s="66" t="s">
        <v>771</v>
      </c>
      <c r="F412" s="67" t="s">
        <v>788</v>
      </c>
      <c r="G412" s="67" t="s">
        <v>793</v>
      </c>
      <c r="H412" s="65" t="s">
        <v>53</v>
      </c>
      <c r="I412" s="65" t="s">
        <v>7</v>
      </c>
      <c r="J412" s="159">
        <v>13288</v>
      </c>
    </row>
    <row r="413" spans="2:10" x14ac:dyDescent="0.25">
      <c r="B413" s="64" t="s">
        <v>794</v>
      </c>
      <c r="C413" s="65" t="s">
        <v>786</v>
      </c>
      <c r="D413" s="66" t="s">
        <v>787</v>
      </c>
      <c r="E413" s="66" t="s">
        <v>771</v>
      </c>
      <c r="F413" s="67" t="s">
        <v>788</v>
      </c>
      <c r="G413" s="67" t="s">
        <v>795</v>
      </c>
      <c r="H413" s="65" t="s">
        <v>53</v>
      </c>
      <c r="I413" s="65" t="s">
        <v>7</v>
      </c>
      <c r="J413" s="159">
        <v>666262</v>
      </c>
    </row>
    <row r="414" spans="2:10" ht="29.25" x14ac:dyDescent="0.25">
      <c r="B414" s="4" t="s">
        <v>796</v>
      </c>
      <c r="C414" s="5" t="s">
        <v>786</v>
      </c>
      <c r="D414" s="6" t="s">
        <v>787</v>
      </c>
      <c r="E414" s="6" t="s">
        <v>771</v>
      </c>
      <c r="F414" s="7" t="s">
        <v>797</v>
      </c>
      <c r="G414" s="7" t="s">
        <v>798</v>
      </c>
      <c r="H414" s="5" t="s">
        <v>14</v>
      </c>
      <c r="I414" s="5" t="s">
        <v>7</v>
      </c>
      <c r="J414" s="145">
        <v>15000</v>
      </c>
    </row>
    <row r="415" spans="2:10" ht="29.25" x14ac:dyDescent="0.25">
      <c r="B415" s="4" t="s">
        <v>799</v>
      </c>
      <c r="C415" s="5" t="s">
        <v>786</v>
      </c>
      <c r="D415" s="6" t="s">
        <v>787</v>
      </c>
      <c r="E415" s="6" t="s">
        <v>771</v>
      </c>
      <c r="F415" s="7" t="s">
        <v>800</v>
      </c>
      <c r="G415" s="7" t="s">
        <v>801</v>
      </c>
      <c r="H415" s="5" t="s">
        <v>14</v>
      </c>
      <c r="I415" s="5" t="s">
        <v>7</v>
      </c>
      <c r="J415" s="145">
        <v>216626</v>
      </c>
    </row>
    <row r="416" spans="2:10" ht="29.25" x14ac:dyDescent="0.25">
      <c r="B416" s="59" t="s">
        <v>768</v>
      </c>
      <c r="C416" s="60" t="s">
        <v>769</v>
      </c>
      <c r="D416" s="61" t="s">
        <v>770</v>
      </c>
      <c r="E416" s="61" t="s">
        <v>771</v>
      </c>
      <c r="F416" s="62" t="s">
        <v>17</v>
      </c>
      <c r="G416" s="62" t="s">
        <v>772</v>
      </c>
      <c r="H416" s="60" t="s">
        <v>6</v>
      </c>
      <c r="I416" s="31" t="s">
        <v>43</v>
      </c>
      <c r="J416" s="158">
        <v>21250</v>
      </c>
    </row>
    <row r="417" spans="2:10" ht="29.25" x14ac:dyDescent="0.25">
      <c r="B417" s="139" t="s">
        <v>768</v>
      </c>
      <c r="C417" s="140" t="s">
        <v>774</v>
      </c>
      <c r="D417" s="141" t="s">
        <v>770</v>
      </c>
      <c r="E417" s="141" t="s">
        <v>771</v>
      </c>
      <c r="F417" s="142" t="s">
        <v>17</v>
      </c>
      <c r="G417" s="142" t="s">
        <v>772</v>
      </c>
      <c r="H417" s="140" t="s">
        <v>6</v>
      </c>
      <c r="I417" s="31" t="s">
        <v>43</v>
      </c>
      <c r="J417" s="174">
        <v>63750</v>
      </c>
    </row>
    <row r="418" spans="2:10" x14ac:dyDescent="0.25">
      <c r="B418" s="4" t="s">
        <v>802</v>
      </c>
      <c r="C418" s="5" t="s">
        <v>803</v>
      </c>
      <c r="D418" s="6" t="s">
        <v>770</v>
      </c>
      <c r="E418" s="6" t="s">
        <v>771</v>
      </c>
      <c r="F418" s="7" t="s">
        <v>950</v>
      </c>
      <c r="G418" s="7" t="s">
        <v>804</v>
      </c>
      <c r="H418" s="5" t="s">
        <v>14</v>
      </c>
      <c r="I418" s="31" t="s">
        <v>43</v>
      </c>
      <c r="J418" s="145">
        <v>400000</v>
      </c>
    </row>
    <row r="419" spans="2:10" ht="29.25" x14ac:dyDescent="0.25">
      <c r="B419" s="4" t="s">
        <v>805</v>
      </c>
      <c r="C419" s="5" t="s">
        <v>806</v>
      </c>
      <c r="D419" s="6" t="s">
        <v>770</v>
      </c>
      <c r="E419" s="6" t="s">
        <v>771</v>
      </c>
      <c r="F419" s="7" t="s">
        <v>807</v>
      </c>
      <c r="G419" s="7" t="s">
        <v>808</v>
      </c>
      <c r="H419" s="5" t="s">
        <v>14</v>
      </c>
      <c r="I419" s="31" t="s">
        <v>43</v>
      </c>
      <c r="J419" s="145">
        <v>713848.84</v>
      </c>
    </row>
    <row r="420" spans="2:10" ht="29.25" x14ac:dyDescent="0.25">
      <c r="B420" s="139" t="s">
        <v>339</v>
      </c>
      <c r="C420" s="140" t="s">
        <v>779</v>
      </c>
      <c r="D420" s="141" t="s">
        <v>770</v>
      </c>
      <c r="E420" s="141" t="s">
        <v>771</v>
      </c>
      <c r="F420" s="142" t="s">
        <v>12</v>
      </c>
      <c r="G420" s="142" t="s">
        <v>341</v>
      </c>
      <c r="H420" s="140" t="s">
        <v>14</v>
      </c>
      <c r="I420" s="140" t="s">
        <v>15</v>
      </c>
      <c r="J420" s="174">
        <v>1179582</v>
      </c>
    </row>
    <row r="421" spans="2:10" x14ac:dyDescent="0.25">
      <c r="B421" s="64" t="s">
        <v>424</v>
      </c>
      <c r="C421" s="65" t="s">
        <v>779</v>
      </c>
      <c r="D421" s="66" t="s">
        <v>770</v>
      </c>
      <c r="E421" s="66" t="s">
        <v>771</v>
      </c>
      <c r="F421" s="67" t="s">
        <v>426</v>
      </c>
      <c r="G421" s="67" t="s">
        <v>427</v>
      </c>
      <c r="H421" s="65" t="s">
        <v>6</v>
      </c>
      <c r="I421" s="31" t="s">
        <v>43</v>
      </c>
      <c r="J421" s="159">
        <v>33643.75</v>
      </c>
    </row>
    <row r="422" spans="2:10" ht="29.25" x14ac:dyDescent="0.25">
      <c r="B422" s="4" t="s">
        <v>545</v>
      </c>
      <c r="C422" s="5" t="s">
        <v>779</v>
      </c>
      <c r="D422" s="6" t="s">
        <v>770</v>
      </c>
      <c r="E422" s="6" t="s">
        <v>771</v>
      </c>
      <c r="F422" s="7" t="s">
        <v>348</v>
      </c>
      <c r="G422" s="7" t="s">
        <v>546</v>
      </c>
      <c r="H422" s="5" t="s">
        <v>14</v>
      </c>
      <c r="I422" s="31" t="s">
        <v>43</v>
      </c>
      <c r="J422" s="145">
        <v>458719</v>
      </c>
    </row>
    <row r="423" spans="2:10" ht="29.25" x14ac:dyDescent="0.25">
      <c r="B423" s="47" t="s">
        <v>824</v>
      </c>
      <c r="C423" s="48" t="s">
        <v>779</v>
      </c>
      <c r="D423" s="49" t="s">
        <v>770</v>
      </c>
      <c r="E423" s="49" t="s">
        <v>771</v>
      </c>
      <c r="F423" s="50" t="s">
        <v>951</v>
      </c>
      <c r="G423" s="50" t="s">
        <v>825</v>
      </c>
      <c r="H423" s="48" t="s">
        <v>14</v>
      </c>
      <c r="I423" s="31" t="s">
        <v>43</v>
      </c>
      <c r="J423" s="155">
        <v>29599</v>
      </c>
    </row>
    <row r="424" spans="2:10" x14ac:dyDescent="0.25">
      <c r="B424" s="55" t="s">
        <v>616</v>
      </c>
      <c r="C424" s="56" t="s">
        <v>779</v>
      </c>
      <c r="D424" s="57" t="s">
        <v>770</v>
      </c>
      <c r="E424" s="57" t="s">
        <v>771</v>
      </c>
      <c r="F424" s="58" t="s">
        <v>617</v>
      </c>
      <c r="G424" s="58" t="s">
        <v>618</v>
      </c>
      <c r="H424" s="56" t="s">
        <v>175</v>
      </c>
      <c r="I424" s="31" t="s">
        <v>43</v>
      </c>
      <c r="J424" s="157">
        <v>9000</v>
      </c>
    </row>
    <row r="425" spans="2:10" x14ac:dyDescent="0.25">
      <c r="B425" s="59" t="s">
        <v>780</v>
      </c>
      <c r="C425" s="60" t="s">
        <v>781</v>
      </c>
      <c r="D425" s="61" t="s">
        <v>782</v>
      </c>
      <c r="E425" s="61" t="s">
        <v>771</v>
      </c>
      <c r="F425" s="62" t="s">
        <v>783</v>
      </c>
      <c r="G425" s="62" t="s">
        <v>784</v>
      </c>
      <c r="H425" s="60" t="s">
        <v>39</v>
      </c>
      <c r="I425" s="60" t="s">
        <v>7</v>
      </c>
      <c r="J425" s="158">
        <v>2881</v>
      </c>
    </row>
    <row r="426" spans="2:10" ht="29.25" x14ac:dyDescent="0.25">
      <c r="B426" s="4" t="s">
        <v>809</v>
      </c>
      <c r="C426" s="5" t="s">
        <v>781</v>
      </c>
      <c r="D426" s="6" t="s">
        <v>782</v>
      </c>
      <c r="E426" s="6" t="s">
        <v>771</v>
      </c>
      <c r="F426" s="7" t="s">
        <v>810</v>
      </c>
      <c r="G426" s="7" t="s">
        <v>811</v>
      </c>
      <c r="H426" s="5" t="s">
        <v>39</v>
      </c>
      <c r="I426" s="31" t="s">
        <v>43</v>
      </c>
      <c r="J426" s="145">
        <v>10000</v>
      </c>
    </row>
    <row r="427" spans="2:10" ht="29.25" x14ac:dyDescent="0.25">
      <c r="B427" s="4" t="s">
        <v>812</v>
      </c>
      <c r="C427" s="5" t="s">
        <v>781</v>
      </c>
      <c r="D427" s="6" t="s">
        <v>782</v>
      </c>
      <c r="E427" s="6" t="s">
        <v>771</v>
      </c>
      <c r="F427" s="7" t="s">
        <v>813</v>
      </c>
      <c r="G427" s="7" t="s">
        <v>814</v>
      </c>
      <c r="H427" s="5" t="s">
        <v>175</v>
      </c>
      <c r="I427" s="5" t="s">
        <v>7</v>
      </c>
      <c r="J427" s="145">
        <v>4500</v>
      </c>
    </row>
    <row r="428" spans="2:10" ht="57.75" x14ac:dyDescent="0.25">
      <c r="B428" s="4" t="s">
        <v>815</v>
      </c>
      <c r="C428" s="5" t="s">
        <v>781</v>
      </c>
      <c r="D428" s="6" t="s">
        <v>782</v>
      </c>
      <c r="E428" s="6" t="s">
        <v>771</v>
      </c>
      <c r="F428" s="7" t="s">
        <v>816</v>
      </c>
      <c r="G428" s="7" t="s">
        <v>817</v>
      </c>
      <c r="H428" s="5" t="s">
        <v>175</v>
      </c>
      <c r="I428" s="31" t="s">
        <v>43</v>
      </c>
      <c r="J428" s="145">
        <v>52000</v>
      </c>
    </row>
    <row r="429" spans="2:10" ht="57.75" x14ac:dyDescent="0.25">
      <c r="B429" s="4" t="s">
        <v>818</v>
      </c>
      <c r="C429" s="5" t="s">
        <v>781</v>
      </c>
      <c r="D429" s="6" t="s">
        <v>782</v>
      </c>
      <c r="E429" s="6" t="s">
        <v>771</v>
      </c>
      <c r="F429" s="7" t="s">
        <v>816</v>
      </c>
      <c r="G429" s="7" t="s">
        <v>819</v>
      </c>
      <c r="H429" s="5" t="s">
        <v>175</v>
      </c>
      <c r="I429" s="31" t="s">
        <v>43</v>
      </c>
      <c r="J429" s="145">
        <v>373428.39</v>
      </c>
    </row>
    <row r="430" spans="2:10" ht="29.25" x14ac:dyDescent="0.25">
      <c r="B430" s="4" t="s">
        <v>820</v>
      </c>
      <c r="C430" s="5" t="s">
        <v>781</v>
      </c>
      <c r="D430" s="6" t="s">
        <v>782</v>
      </c>
      <c r="E430" s="6" t="s">
        <v>771</v>
      </c>
      <c r="F430" s="7" t="s">
        <v>821</v>
      </c>
      <c r="G430" s="7" t="s">
        <v>822</v>
      </c>
      <c r="H430" s="5" t="s">
        <v>175</v>
      </c>
      <c r="I430" s="31" t="s">
        <v>43</v>
      </c>
      <c r="J430" s="145">
        <v>114963.9</v>
      </c>
    </row>
    <row r="431" spans="2:10" ht="29.25" x14ac:dyDescent="0.25">
      <c r="B431" s="64" t="s">
        <v>826</v>
      </c>
      <c r="C431" s="65" t="s">
        <v>781</v>
      </c>
      <c r="D431" s="66" t="s">
        <v>782</v>
      </c>
      <c r="E431" s="66" t="s">
        <v>771</v>
      </c>
      <c r="F431" s="67" t="s">
        <v>821</v>
      </c>
      <c r="G431" s="67" t="s">
        <v>827</v>
      </c>
      <c r="H431" s="65" t="s">
        <v>175</v>
      </c>
      <c r="I431" s="31" t="s">
        <v>43</v>
      </c>
      <c r="J431" s="159">
        <v>60000</v>
      </c>
    </row>
    <row r="432" spans="2:10" ht="29.25" x14ac:dyDescent="0.25">
      <c r="B432" s="107" t="s">
        <v>828</v>
      </c>
      <c r="C432" s="108" t="s">
        <v>781</v>
      </c>
      <c r="D432" s="109" t="s">
        <v>782</v>
      </c>
      <c r="E432" s="109" t="s">
        <v>771</v>
      </c>
      <c r="F432" s="110" t="s">
        <v>952</v>
      </c>
      <c r="G432" s="110" t="s">
        <v>829</v>
      </c>
      <c r="H432" s="108" t="s">
        <v>14</v>
      </c>
      <c r="I432" s="108" t="s">
        <v>43</v>
      </c>
      <c r="J432" s="168">
        <v>369600</v>
      </c>
    </row>
    <row r="433" spans="2:10" ht="57.75" x14ac:dyDescent="0.25">
      <c r="B433" s="47" t="s">
        <v>831</v>
      </c>
      <c r="C433" s="48" t="s">
        <v>781</v>
      </c>
      <c r="D433" s="49" t="s">
        <v>782</v>
      </c>
      <c r="E433" s="49" t="s">
        <v>771</v>
      </c>
      <c r="F433" s="50" t="s">
        <v>832</v>
      </c>
      <c r="G433" s="50" t="s">
        <v>833</v>
      </c>
      <c r="H433" s="48" t="s">
        <v>175</v>
      </c>
      <c r="I433" s="31" t="s">
        <v>43</v>
      </c>
      <c r="J433" s="155">
        <v>60000</v>
      </c>
    </row>
    <row r="434" spans="2:10" x14ac:dyDescent="0.25">
      <c r="B434" s="135" t="s">
        <v>773</v>
      </c>
      <c r="C434" s="136" t="s">
        <v>774</v>
      </c>
      <c r="D434" s="137" t="s">
        <v>775</v>
      </c>
      <c r="E434" s="137" t="s">
        <v>771</v>
      </c>
      <c r="F434" s="138" t="s">
        <v>776</v>
      </c>
      <c r="G434" s="138" t="s">
        <v>777</v>
      </c>
      <c r="H434" s="136" t="s">
        <v>175</v>
      </c>
      <c r="I434" s="136" t="s">
        <v>778</v>
      </c>
      <c r="J434" s="173">
        <v>251103.33</v>
      </c>
    </row>
    <row r="435" spans="2:10" x14ac:dyDescent="0.25">
      <c r="B435" s="98" t="s">
        <v>773</v>
      </c>
      <c r="C435" s="99" t="s">
        <v>774</v>
      </c>
      <c r="D435" s="100" t="s">
        <v>775</v>
      </c>
      <c r="E435" s="100" t="s">
        <v>771</v>
      </c>
      <c r="F435" s="46" t="s">
        <v>776</v>
      </c>
      <c r="G435" s="46" t="s">
        <v>823</v>
      </c>
      <c r="H435" s="99" t="s">
        <v>175</v>
      </c>
      <c r="I435" s="99" t="s">
        <v>778</v>
      </c>
      <c r="J435" s="166">
        <v>416220</v>
      </c>
    </row>
    <row r="436" spans="2:10" x14ac:dyDescent="0.25">
      <c r="B436" s="107" t="s">
        <v>773</v>
      </c>
      <c r="C436" s="108" t="s">
        <v>774</v>
      </c>
      <c r="D436" s="109" t="s">
        <v>775</v>
      </c>
      <c r="E436" s="109" t="s">
        <v>771</v>
      </c>
      <c r="F436" s="110" t="s">
        <v>776</v>
      </c>
      <c r="G436" s="110" t="s">
        <v>830</v>
      </c>
      <c r="H436" s="108" t="s">
        <v>175</v>
      </c>
      <c r="I436" s="108" t="s">
        <v>778</v>
      </c>
      <c r="J436" s="168">
        <v>187936.3</v>
      </c>
    </row>
    <row r="437" spans="2:10" ht="29.25" x14ac:dyDescent="0.25">
      <c r="B437" s="59" t="s">
        <v>834</v>
      </c>
      <c r="C437" s="60" t="s">
        <v>774</v>
      </c>
      <c r="D437" s="61" t="s">
        <v>775</v>
      </c>
      <c r="E437" s="61" t="s">
        <v>771</v>
      </c>
      <c r="F437" s="62" t="s">
        <v>835</v>
      </c>
      <c r="G437" s="62" t="s">
        <v>836</v>
      </c>
      <c r="H437" s="60" t="s">
        <v>14</v>
      </c>
      <c r="I437" s="60" t="s">
        <v>350</v>
      </c>
      <c r="J437" s="158">
        <v>10066243</v>
      </c>
    </row>
    <row r="438" spans="2:10" x14ac:dyDescent="0.25">
      <c r="B438" s="180" t="s">
        <v>895</v>
      </c>
      <c r="C438" s="180"/>
      <c r="D438" s="180"/>
      <c r="E438" s="180"/>
      <c r="F438" s="180"/>
      <c r="G438" s="180"/>
      <c r="H438" s="181" t="s">
        <v>874</v>
      </c>
      <c r="I438" s="181"/>
      <c r="J438" s="182">
        <f>SUM(J441:J450)</f>
        <v>2800447</v>
      </c>
    </row>
    <row r="439" spans="2:10" x14ac:dyDescent="0.25">
      <c r="B439" s="180"/>
      <c r="C439" s="180"/>
      <c r="D439" s="180"/>
      <c r="E439" s="180"/>
      <c r="F439" s="180"/>
      <c r="G439" s="180"/>
      <c r="H439" s="181"/>
      <c r="I439" s="181"/>
      <c r="J439" s="183"/>
    </row>
    <row r="440" spans="2:10" ht="29.25" x14ac:dyDescent="0.25">
      <c r="B440" s="1" t="s">
        <v>875</v>
      </c>
      <c r="C440" s="1" t="s">
        <v>876</v>
      </c>
      <c r="D440" s="1" t="s">
        <v>877</v>
      </c>
      <c r="E440" s="1" t="s">
        <v>878</v>
      </c>
      <c r="F440" s="1" t="s">
        <v>879</v>
      </c>
      <c r="G440" s="1" t="s">
        <v>880</v>
      </c>
      <c r="H440" s="1" t="s">
        <v>881</v>
      </c>
      <c r="I440" s="2" t="s">
        <v>882</v>
      </c>
      <c r="J440" s="144" t="s">
        <v>883</v>
      </c>
    </row>
    <row r="441" spans="2:10" x14ac:dyDescent="0.25">
      <c r="B441" s="47" t="s">
        <v>850</v>
      </c>
      <c r="C441" s="48" t="s">
        <v>473</v>
      </c>
      <c r="D441" s="49" t="s">
        <v>851</v>
      </c>
      <c r="E441" s="49" t="s">
        <v>839</v>
      </c>
      <c r="F441" s="50" t="s">
        <v>852</v>
      </c>
      <c r="G441" s="50" t="s">
        <v>853</v>
      </c>
      <c r="H441" s="48" t="s">
        <v>39</v>
      </c>
      <c r="I441" s="48" t="s">
        <v>91</v>
      </c>
      <c r="J441" s="155">
        <v>2000</v>
      </c>
    </row>
    <row r="442" spans="2:10" x14ac:dyDescent="0.25">
      <c r="B442" s="59" t="s">
        <v>837</v>
      </c>
      <c r="C442" s="60" t="s">
        <v>473</v>
      </c>
      <c r="D442" s="61" t="s">
        <v>838</v>
      </c>
      <c r="E442" s="61" t="s">
        <v>839</v>
      </c>
      <c r="F442" s="62" t="s">
        <v>953</v>
      </c>
      <c r="G442" s="62" t="s">
        <v>840</v>
      </c>
      <c r="H442" s="60" t="s">
        <v>14</v>
      </c>
      <c r="I442" s="60" t="s">
        <v>841</v>
      </c>
      <c r="J442" s="158">
        <v>556651</v>
      </c>
    </row>
    <row r="443" spans="2:10" ht="29.25" x14ac:dyDescent="0.25">
      <c r="B443" s="47" t="s">
        <v>854</v>
      </c>
      <c r="C443" s="48" t="s">
        <v>917</v>
      </c>
      <c r="D443" s="49" t="s">
        <v>88</v>
      </c>
      <c r="E443" s="49" t="s">
        <v>839</v>
      </c>
      <c r="F443" s="50" t="s">
        <v>123</v>
      </c>
      <c r="G443" s="50" t="s">
        <v>855</v>
      </c>
      <c r="H443" s="48" t="s">
        <v>14</v>
      </c>
      <c r="I443" s="48" t="s">
        <v>15</v>
      </c>
      <c r="J443" s="155">
        <v>228600</v>
      </c>
    </row>
    <row r="444" spans="2:10" x14ac:dyDescent="0.25">
      <c r="B444" s="59" t="s">
        <v>837</v>
      </c>
      <c r="C444" s="60" t="s">
        <v>842</v>
      </c>
      <c r="D444" s="61" t="s">
        <v>843</v>
      </c>
      <c r="E444" s="61" t="s">
        <v>839</v>
      </c>
      <c r="F444" s="62" t="s">
        <v>953</v>
      </c>
      <c r="G444" s="62" t="s">
        <v>840</v>
      </c>
      <c r="H444" s="60" t="s">
        <v>14</v>
      </c>
      <c r="I444" s="60" t="s">
        <v>841</v>
      </c>
      <c r="J444" s="158">
        <v>556650</v>
      </c>
    </row>
    <row r="445" spans="2:10" x14ac:dyDescent="0.25">
      <c r="B445" s="59" t="s">
        <v>844</v>
      </c>
      <c r="C445" s="60" t="s">
        <v>845</v>
      </c>
      <c r="D445" s="61" t="s">
        <v>846</v>
      </c>
      <c r="E445" s="61" t="s">
        <v>839</v>
      </c>
      <c r="F445" s="62" t="s">
        <v>847</v>
      </c>
      <c r="G445" s="62" t="s">
        <v>848</v>
      </c>
      <c r="H445" s="60" t="s">
        <v>39</v>
      </c>
      <c r="I445" s="60" t="s">
        <v>80</v>
      </c>
      <c r="J445" s="158">
        <v>20265</v>
      </c>
    </row>
    <row r="446" spans="2:10" x14ac:dyDescent="0.25">
      <c r="B446" s="4" t="s">
        <v>849</v>
      </c>
      <c r="C446" s="5" t="s">
        <v>845</v>
      </c>
      <c r="D446" s="6" t="s">
        <v>846</v>
      </c>
      <c r="E446" s="6" t="s">
        <v>839</v>
      </c>
      <c r="F446" s="7" t="s">
        <v>538</v>
      </c>
      <c r="G446" s="143"/>
      <c r="H446" s="5" t="s">
        <v>6</v>
      </c>
      <c r="I446" s="5" t="s">
        <v>91</v>
      </c>
      <c r="J446" s="145">
        <v>99941</v>
      </c>
    </row>
    <row r="447" spans="2:10" x14ac:dyDescent="0.25">
      <c r="B447" s="59" t="s">
        <v>837</v>
      </c>
      <c r="C447" s="60" t="s">
        <v>845</v>
      </c>
      <c r="D447" s="61" t="s">
        <v>846</v>
      </c>
      <c r="E447" s="61" t="s">
        <v>839</v>
      </c>
      <c r="F447" s="62" t="s">
        <v>953</v>
      </c>
      <c r="G447" s="62" t="s">
        <v>840</v>
      </c>
      <c r="H447" s="60" t="s">
        <v>14</v>
      </c>
      <c r="I447" s="60" t="s">
        <v>841</v>
      </c>
      <c r="J447" s="158">
        <v>556650</v>
      </c>
    </row>
    <row r="448" spans="2:10" x14ac:dyDescent="0.25">
      <c r="B448" s="47" t="s">
        <v>856</v>
      </c>
      <c r="C448" s="48" t="s">
        <v>845</v>
      </c>
      <c r="D448" s="49" t="s">
        <v>846</v>
      </c>
      <c r="E448" s="49" t="s">
        <v>839</v>
      </c>
      <c r="F448" s="50" t="s">
        <v>538</v>
      </c>
      <c r="G448" s="50" t="s">
        <v>857</v>
      </c>
      <c r="H448" s="48" t="s">
        <v>6</v>
      </c>
      <c r="I448" s="48" t="s">
        <v>91</v>
      </c>
      <c r="J448" s="155">
        <v>99941</v>
      </c>
    </row>
    <row r="449" spans="2:10" x14ac:dyDescent="0.25">
      <c r="B449" s="47" t="s">
        <v>856</v>
      </c>
      <c r="C449" s="48" t="s">
        <v>845</v>
      </c>
      <c r="D449" s="49" t="s">
        <v>846</v>
      </c>
      <c r="E449" s="49" t="s">
        <v>839</v>
      </c>
      <c r="F449" s="50" t="s">
        <v>538</v>
      </c>
      <c r="G449" s="50" t="s">
        <v>857</v>
      </c>
      <c r="H449" s="48" t="s">
        <v>6</v>
      </c>
      <c r="I449" s="48" t="s">
        <v>91</v>
      </c>
      <c r="J449" s="155">
        <v>57999</v>
      </c>
    </row>
    <row r="450" spans="2:10" x14ac:dyDescent="0.25">
      <c r="B450" s="59" t="s">
        <v>858</v>
      </c>
      <c r="C450" s="60" t="s">
        <v>859</v>
      </c>
      <c r="D450" s="61" t="s">
        <v>846</v>
      </c>
      <c r="E450" s="61" t="s">
        <v>839</v>
      </c>
      <c r="F450" s="62" t="s">
        <v>870</v>
      </c>
      <c r="G450" s="62" t="s">
        <v>860</v>
      </c>
      <c r="H450" s="60" t="s">
        <v>14</v>
      </c>
      <c r="I450" s="60" t="s">
        <v>80</v>
      </c>
      <c r="J450" s="158">
        <v>621750</v>
      </c>
    </row>
    <row r="451" spans="2:10" x14ac:dyDescent="0.25">
      <c r="B451" s="180" t="s">
        <v>896</v>
      </c>
      <c r="C451" s="180"/>
      <c r="D451" s="180"/>
      <c r="E451" s="180"/>
      <c r="F451" s="180"/>
      <c r="G451" s="180"/>
      <c r="H451" s="181" t="s">
        <v>874</v>
      </c>
      <c r="I451" s="181"/>
      <c r="J451" s="182">
        <f>SUM(J454:J456)</f>
        <v>419890</v>
      </c>
    </row>
    <row r="452" spans="2:10" x14ac:dyDescent="0.25">
      <c r="B452" s="180"/>
      <c r="C452" s="180"/>
      <c r="D452" s="180"/>
      <c r="E452" s="180"/>
      <c r="F452" s="180"/>
      <c r="G452" s="180"/>
      <c r="H452" s="181"/>
      <c r="I452" s="181"/>
      <c r="J452" s="183"/>
    </row>
    <row r="453" spans="2:10" ht="29.25" x14ac:dyDescent="0.25">
      <c r="B453" s="1" t="s">
        <v>875</v>
      </c>
      <c r="C453" s="1" t="s">
        <v>876</v>
      </c>
      <c r="D453" s="1" t="s">
        <v>877</v>
      </c>
      <c r="E453" s="1" t="s">
        <v>878</v>
      </c>
      <c r="F453" s="1" t="s">
        <v>879</v>
      </c>
      <c r="G453" s="1" t="s">
        <v>880</v>
      </c>
      <c r="H453" s="1" t="s">
        <v>881</v>
      </c>
      <c r="I453" s="2" t="s">
        <v>882</v>
      </c>
      <c r="J453" s="144" t="s">
        <v>883</v>
      </c>
    </row>
    <row r="454" spans="2:10" x14ac:dyDescent="0.25">
      <c r="B454" s="47" t="s">
        <v>861</v>
      </c>
      <c r="C454" s="48" t="s">
        <v>862</v>
      </c>
      <c r="D454" s="49" t="s">
        <v>863</v>
      </c>
      <c r="E454" s="49" t="s">
        <v>864</v>
      </c>
      <c r="F454" s="50" t="s">
        <v>865</v>
      </c>
      <c r="G454" s="50" t="s">
        <v>866</v>
      </c>
      <c r="H454" s="48" t="s">
        <v>39</v>
      </c>
      <c r="I454" s="48" t="s">
        <v>91</v>
      </c>
      <c r="J454" s="155">
        <f>56240/2</f>
        <v>28120</v>
      </c>
    </row>
    <row r="455" spans="2:10" x14ac:dyDescent="0.25">
      <c r="B455" s="47" t="s">
        <v>861</v>
      </c>
      <c r="C455" s="48" t="s">
        <v>867</v>
      </c>
      <c r="D455" s="49" t="s">
        <v>868</v>
      </c>
      <c r="E455" s="49" t="s">
        <v>864</v>
      </c>
      <c r="F455" s="50" t="s">
        <v>865</v>
      </c>
      <c r="G455" s="50" t="s">
        <v>866</v>
      </c>
      <c r="H455" s="48" t="s">
        <v>39</v>
      </c>
      <c r="I455" s="48" t="s">
        <v>91</v>
      </c>
      <c r="J455" s="155">
        <f>56240/2</f>
        <v>28120</v>
      </c>
    </row>
    <row r="456" spans="2:10" x14ac:dyDescent="0.25">
      <c r="B456" s="4" t="s">
        <v>869</v>
      </c>
      <c r="C456" s="5" t="s">
        <v>867</v>
      </c>
      <c r="D456" s="6" t="s">
        <v>868</v>
      </c>
      <c r="E456" s="6" t="s">
        <v>864</v>
      </c>
      <c r="F456" s="7" t="s">
        <v>870</v>
      </c>
      <c r="G456" s="7" t="s">
        <v>871</v>
      </c>
      <c r="H456" s="5" t="s">
        <v>14</v>
      </c>
      <c r="I456" s="5" t="s">
        <v>91</v>
      </c>
      <c r="J456" s="145">
        <v>363650</v>
      </c>
    </row>
  </sheetData>
  <sortState ref="B441:J450">
    <sortCondition ref="D441:D450"/>
    <sortCondition ref="C441:C450"/>
  </sortState>
  <mergeCells count="42">
    <mergeCell ref="B451:G452"/>
    <mergeCell ref="H451:I452"/>
    <mergeCell ref="J451:J452"/>
    <mergeCell ref="B388:G389"/>
    <mergeCell ref="H388:I389"/>
    <mergeCell ref="J388:J389"/>
    <mergeCell ref="B407:G408"/>
    <mergeCell ref="H407:I408"/>
    <mergeCell ref="J407:J408"/>
    <mergeCell ref="B438:G439"/>
    <mergeCell ref="H438:I439"/>
    <mergeCell ref="J438:J439"/>
    <mergeCell ref="B381:G382"/>
    <mergeCell ref="H381:I382"/>
    <mergeCell ref="J381:J382"/>
    <mergeCell ref="B393:G394"/>
    <mergeCell ref="H393:I394"/>
    <mergeCell ref="J393:J394"/>
    <mergeCell ref="B332:G333"/>
    <mergeCell ref="H332:I333"/>
    <mergeCell ref="J332:J333"/>
    <mergeCell ref="B356:G357"/>
    <mergeCell ref="H356:I357"/>
    <mergeCell ref="J356:J357"/>
    <mergeCell ref="B127:G128"/>
    <mergeCell ref="H127:I128"/>
    <mergeCell ref="J127:J128"/>
    <mergeCell ref="B320:G321"/>
    <mergeCell ref="H320:I321"/>
    <mergeCell ref="J320:J321"/>
    <mergeCell ref="B8:G9"/>
    <mergeCell ref="H8:I9"/>
    <mergeCell ref="J8:J9"/>
    <mergeCell ref="B78:G79"/>
    <mergeCell ref="H78:I79"/>
    <mergeCell ref="J78:J79"/>
    <mergeCell ref="A1:F3"/>
    <mergeCell ref="G1:I3"/>
    <mergeCell ref="J1:K3"/>
    <mergeCell ref="B4:G5"/>
    <mergeCell ref="H4:I5"/>
    <mergeCell ref="J4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2010 Submitted</vt:lpstr>
    </vt:vector>
  </TitlesOfParts>
  <Company>Missouri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bks279</dc:creator>
  <cp:lastModifiedBy>bks279</cp:lastModifiedBy>
  <dcterms:created xsi:type="dcterms:W3CDTF">2011-07-28T16:51:18Z</dcterms:created>
  <dcterms:modified xsi:type="dcterms:W3CDTF">2011-08-03T15:58:21Z</dcterms:modified>
</cp:coreProperties>
</file>