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ks279\Documents\Spreadsheet Info\Complete Spreadsheets\"/>
    </mc:Choice>
  </mc:AlternateContent>
  <bookViews>
    <workbookView xWindow="0" yWindow="1410" windowWidth="25200" windowHeight="11160"/>
  </bookViews>
  <sheets>
    <sheet name="Submitte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4" i="1" l="1"/>
  <c r="J448" i="1"/>
  <c r="J411" i="1"/>
  <c r="J410" i="1"/>
  <c r="J404" i="1" s="1"/>
  <c r="J407" i="1"/>
  <c r="J350" i="1"/>
  <c r="J345" i="1"/>
  <c r="J342" i="1"/>
  <c r="J337" i="1"/>
  <c r="J334" i="1"/>
  <c r="J330" i="1"/>
  <c r="J320" i="1"/>
  <c r="J273" i="1"/>
  <c r="J272" i="1"/>
  <c r="J267" i="1"/>
  <c r="J266" i="1"/>
  <c r="J259" i="1"/>
  <c r="J223" i="1"/>
  <c r="J218" i="1"/>
  <c r="J207" i="1" s="1"/>
  <c r="J166" i="1"/>
  <c r="J165" i="1"/>
  <c r="J164" i="1"/>
  <c r="J163" i="1"/>
  <c r="J159" i="1"/>
  <c r="J155" i="1"/>
  <c r="J154" i="1"/>
  <c r="J146" i="1" s="1"/>
  <c r="J153" i="1"/>
  <c r="J152" i="1"/>
  <c r="J143" i="1"/>
  <c r="J142" i="1"/>
  <c r="J112" i="1"/>
  <c r="J105" i="1"/>
  <c r="J101" i="1"/>
  <c r="J100" i="1"/>
  <c r="J96" i="1"/>
  <c r="J95" i="1"/>
  <c r="J92" i="1"/>
  <c r="J81" i="1" s="1"/>
  <c r="J70" i="1"/>
  <c r="J69" i="1"/>
  <c r="J68" i="1"/>
  <c r="J36" i="1" s="1"/>
  <c r="J55" i="1"/>
  <c r="J25" i="1"/>
  <c r="J8" i="1"/>
  <c r="J4" i="1"/>
  <c r="J1" i="1" l="1"/>
</calcChain>
</file>

<file path=xl/sharedStrings.xml><?xml version="1.0" encoding="utf-8"?>
<sst xmlns="http://schemas.openxmlformats.org/spreadsheetml/2006/main" count="3808" uniqueCount="836">
  <si>
    <t>Missouri State University</t>
  </si>
  <si>
    <t>FY 2014 University Requested Funding:</t>
  </si>
  <si>
    <t>Administration and Information Services</t>
  </si>
  <si>
    <t>Cost Center Requested:</t>
  </si>
  <si>
    <t>SRP#</t>
  </si>
  <si>
    <t>P.I.s</t>
  </si>
  <si>
    <t>Unit</t>
  </si>
  <si>
    <t>Cost Center</t>
  </si>
  <si>
    <t>Agency</t>
  </si>
  <si>
    <t>Title</t>
  </si>
  <si>
    <t>Agency Type</t>
  </si>
  <si>
    <t>Use</t>
  </si>
  <si>
    <t>Requested Funding</t>
  </si>
  <si>
    <t>14208</t>
  </si>
  <si>
    <t>Cox, J</t>
  </si>
  <si>
    <t>FM</t>
  </si>
  <si>
    <t>AIS</t>
  </si>
  <si>
    <t>Missouri Department of Natural Resources via Watershed Committee of the Ozarks</t>
  </si>
  <si>
    <t>Big Urbie: Darr Rainwater Harvesting Project</t>
  </si>
  <si>
    <t>State</t>
  </si>
  <si>
    <t>Infrastructure</t>
  </si>
  <si>
    <t>College of Arts and Letters</t>
  </si>
  <si>
    <t>B Account</t>
  </si>
  <si>
    <t>Berquist, C</t>
  </si>
  <si>
    <t>CDR</t>
  </si>
  <si>
    <t>COAL</t>
  </si>
  <si>
    <t>B02016</t>
  </si>
  <si>
    <t>B Account 2nd Quarter</t>
  </si>
  <si>
    <t>Various</t>
  </si>
  <si>
    <t>Service</t>
  </si>
  <si>
    <t>14126</t>
  </si>
  <si>
    <t>U.S. Department of Health and Human Services via Alternative Opportunities, Inc.</t>
  </si>
  <si>
    <t>Regional Partnership Grant: Preserving Families Through Partnership Together</t>
  </si>
  <si>
    <t>Federal</t>
  </si>
  <si>
    <t>B Account 3rd Quarter</t>
  </si>
  <si>
    <t>B Account 1st Quarter</t>
  </si>
  <si>
    <t>Other</t>
  </si>
  <si>
    <t>B Account 4th Quarter</t>
  </si>
  <si>
    <t>Castrey, R</t>
  </si>
  <si>
    <t>Missouri Department of Elementary and Secondary Education</t>
  </si>
  <si>
    <t>Missouri Fine Arts Academy</t>
  </si>
  <si>
    <t>13089</t>
  </si>
  <si>
    <t>English, C</t>
  </si>
  <si>
    <t>ENG</t>
  </si>
  <si>
    <t>National Writing Project</t>
  </si>
  <si>
    <t>Investing in Innovation (i3): NWP College Ready Writers Program: Teacher Professional Development to Improve Student Writing</t>
  </si>
  <si>
    <t>Non-Profit</t>
  </si>
  <si>
    <t>Research</t>
  </si>
  <si>
    <t>14095</t>
  </si>
  <si>
    <t>Implementing Literacy Standards Toward the Common Core</t>
  </si>
  <si>
    <t>Education</t>
  </si>
  <si>
    <t>12168</t>
  </si>
  <si>
    <t>SEED Teacher Leadership Development Grant</t>
  </si>
  <si>
    <t>Kohnen, A</t>
  </si>
  <si>
    <t>14096</t>
  </si>
  <si>
    <t>National Science Foundation via University of Missouri - St. Louis</t>
  </si>
  <si>
    <t>STEM at the Core: Developing Science-Centered Literacy Programs in Middle and High School</t>
  </si>
  <si>
    <t>14131</t>
  </si>
  <si>
    <t>College of Business</t>
  </si>
  <si>
    <t>14008</t>
  </si>
  <si>
    <t>Tassin, K</t>
  </si>
  <si>
    <t>ACC</t>
  </si>
  <si>
    <t>COB</t>
  </si>
  <si>
    <t>U.S. Department of the Treasury - Internal Revenue Service</t>
  </si>
  <si>
    <t>Low Income Tax Clinic</t>
  </si>
  <si>
    <t>14135</t>
  </si>
  <si>
    <t>Walmart Foundation via United Way of the Ozarks</t>
  </si>
  <si>
    <t>Public Service Tax Clinics</t>
  </si>
  <si>
    <t>14010</t>
  </si>
  <si>
    <t>Meinert, D</t>
  </si>
  <si>
    <t>Cox College</t>
  </si>
  <si>
    <t>Cox EMHA Cohort 1</t>
  </si>
  <si>
    <t>07169</t>
  </si>
  <si>
    <t>International Management Education Center (IMEC)</t>
  </si>
  <si>
    <t>China EMBA Cohort 18</t>
  </si>
  <si>
    <t>Business</t>
  </si>
  <si>
    <t>China EMBA Cohort 20</t>
  </si>
  <si>
    <t>China EMBA Cohort 21</t>
  </si>
  <si>
    <t>12123</t>
  </si>
  <si>
    <t>Mercy Health System</t>
  </si>
  <si>
    <t>Mercy EMHA Cohort 2</t>
  </si>
  <si>
    <t>China EMBA Cohort 19</t>
  </si>
  <si>
    <t>College of Education</t>
  </si>
  <si>
    <t>Craig, C</t>
  </si>
  <si>
    <t>ACCESS</t>
  </si>
  <si>
    <t>COE</t>
  </si>
  <si>
    <t>K02041</t>
  </si>
  <si>
    <t>14006</t>
  </si>
  <si>
    <t>Hallgren, D</t>
  </si>
  <si>
    <t>CDC</t>
  </si>
  <si>
    <t>Missouri Preschool Project</t>
  </si>
  <si>
    <t>14180</t>
  </si>
  <si>
    <t>14106</t>
  </si>
  <si>
    <t>Meeting the Needs of All Children: Focus on Special Needs of Foster and Adoptive Children and Families</t>
  </si>
  <si>
    <t>B02066</t>
  </si>
  <si>
    <t>Cemore-Brigden, J</t>
  </si>
  <si>
    <t>CEFS</t>
  </si>
  <si>
    <t>Cunningham, D</t>
  </si>
  <si>
    <t>14177</t>
  </si>
  <si>
    <t>General Mills Foundation</t>
  </si>
  <si>
    <t>General Mills Taking Steps to Healthy Success Grant</t>
  </si>
  <si>
    <t>14155</t>
  </si>
  <si>
    <t>Arhtaud, T</t>
  </si>
  <si>
    <t>CLSE</t>
  </si>
  <si>
    <t>Blindness/Low Vision/Orientation &amp; Mobility Tuition Grant</t>
  </si>
  <si>
    <t>14116</t>
  </si>
  <si>
    <t>Arthaud, T</t>
  </si>
  <si>
    <t>OERI: Analysis of Personalized Learning Environments</t>
  </si>
  <si>
    <t>02086</t>
  </si>
  <si>
    <t>MacGregor, C</t>
  </si>
  <si>
    <t>University of Missouri - Columbia</t>
  </si>
  <si>
    <t>Cooperative EdD Program - Summer 2013</t>
  </si>
  <si>
    <t>Doctor of Education Cooperative Program in Educational Leadership</t>
  </si>
  <si>
    <t>05091</t>
  </si>
  <si>
    <t>Lehmann, T</t>
  </si>
  <si>
    <t>Missouri Assistive Technology Advisory Council</t>
  </si>
  <si>
    <t>Regional Assistive Technology Demonstration Center</t>
  </si>
  <si>
    <t>Farris, R</t>
  </si>
  <si>
    <t>CPC</t>
  </si>
  <si>
    <t>B02078</t>
  </si>
  <si>
    <t>Perryman, K</t>
  </si>
  <si>
    <t>IPT</t>
  </si>
  <si>
    <t>MPP</t>
  </si>
  <si>
    <t>B02067</t>
  </si>
  <si>
    <t>Chang, C</t>
  </si>
  <si>
    <t>RFT</t>
  </si>
  <si>
    <t>Kear, D</t>
  </si>
  <si>
    <t>Pearman, C</t>
  </si>
  <si>
    <t>13074</t>
  </si>
  <si>
    <t>Ward, J</t>
  </si>
  <si>
    <t>Missouri Department of Higher Education</t>
  </si>
  <si>
    <t>Early Elementary Environmental Education: A Field-Based Approach</t>
  </si>
  <si>
    <t>14014</t>
  </si>
  <si>
    <t>Breault, R</t>
  </si>
  <si>
    <t>SWRPDC</t>
  </si>
  <si>
    <t>SWRPDC Consolidated Contract</t>
  </si>
  <si>
    <t>Cutbirth, S</t>
  </si>
  <si>
    <t>K02044</t>
  </si>
  <si>
    <t>14209</t>
  </si>
  <si>
    <t>Franks, C</t>
  </si>
  <si>
    <t>Missouri Department of Elementary and Secondary Education via Springfield Public Schools</t>
  </si>
  <si>
    <t>Migrant Summer School</t>
  </si>
  <si>
    <t>Sawyer, E</t>
  </si>
  <si>
    <t>College of Health and Human Services</t>
  </si>
  <si>
    <t>14055</t>
  </si>
  <si>
    <t>Brodeur, A</t>
  </si>
  <si>
    <t>BMS</t>
  </si>
  <si>
    <t>CHHS</t>
  </si>
  <si>
    <t>National Institutes of Health</t>
  </si>
  <si>
    <t>Anti-Thrombotic Aptamer Nanoconjugates</t>
  </si>
  <si>
    <t>12129</t>
  </si>
  <si>
    <t>Delong, R</t>
  </si>
  <si>
    <t>Anti-Cancer RNA Nanoconjugates</t>
  </si>
  <si>
    <t>14037</t>
  </si>
  <si>
    <t>National Science Foundation</t>
  </si>
  <si>
    <t>Establishing a Core of Excellence in Biomolecular Nanotechnology Between Kansas and Missouri and Surrounding States</t>
  </si>
  <si>
    <t>14061</t>
  </si>
  <si>
    <t>DeLong, R</t>
  </si>
  <si>
    <t>RUI: Enzyme BioNanoConjugants (EBNCs) - Protein Activation, Stabilization, and Inhibition via their Interactions with Nanomaterial</t>
  </si>
  <si>
    <t>14063</t>
  </si>
  <si>
    <t>U.S. Department of Defense - Office of Naval Research</t>
  </si>
  <si>
    <t>Atomic Force Microscopy for Nanoscale Characterization of Multifunctional Materials</t>
  </si>
  <si>
    <t>14064</t>
  </si>
  <si>
    <t>U.S. Department of Defense - Air Force Office of Scientific Research</t>
  </si>
  <si>
    <t>14065</t>
  </si>
  <si>
    <t>U.S. Department of Defense - Army Research Office</t>
  </si>
  <si>
    <t>14110</t>
  </si>
  <si>
    <t>Feeney, S</t>
  </si>
  <si>
    <t>Health Resources and Services Administration</t>
  </si>
  <si>
    <t>Nurse Anesthesia Traineeship Grant 2014</t>
  </si>
  <si>
    <t>Student Support</t>
  </si>
  <si>
    <t>Garrad, R</t>
  </si>
  <si>
    <t>14120</t>
  </si>
  <si>
    <t>MRI: Acquisition of a Laser Scanning Confocal Microscope to Advance Cell/Molecular Biology and Inter-Disciplinary Collaborative STEM Research</t>
  </si>
  <si>
    <t>Equipment</t>
  </si>
  <si>
    <t>Hough, L</t>
  </si>
  <si>
    <t>Smith, J</t>
  </si>
  <si>
    <t>14121</t>
  </si>
  <si>
    <t>Collaborative Research: The Ciliate Genomics Consortium Model for Sustainable Teaching-Research Integration</t>
  </si>
  <si>
    <t>Wang, J</t>
  </si>
  <si>
    <t>Witkowski, C</t>
  </si>
  <si>
    <t>14127</t>
  </si>
  <si>
    <t>Barber, S</t>
  </si>
  <si>
    <t>CSD</t>
  </si>
  <si>
    <t>Sertoma, Inc.</t>
  </si>
  <si>
    <t>CSD Community Hearing Screenings</t>
  </si>
  <si>
    <t>09018</t>
  </si>
  <si>
    <t>Engler, K</t>
  </si>
  <si>
    <t>Cochlear Implant Consultation</t>
  </si>
  <si>
    <t>12146</t>
  </si>
  <si>
    <t>Grbac, K</t>
  </si>
  <si>
    <t>Missouri Department of Health and Senior Services</t>
  </si>
  <si>
    <t>Universal Newborn Hearing Screening: Reducing Lost to Follow Up</t>
  </si>
  <si>
    <t>02066</t>
  </si>
  <si>
    <t>Audiology Consultant-Newborn Hearing Screening</t>
  </si>
  <si>
    <t>Oswalt, J</t>
  </si>
  <si>
    <t>09176</t>
  </si>
  <si>
    <t>Wang, Y</t>
  </si>
  <si>
    <t>Deaf/HH Online Community of Practice Year 6</t>
  </si>
  <si>
    <t>09177</t>
  </si>
  <si>
    <t>Education of the Deaf &amp; Hard of Hearing (EDHH) Scholarship Program</t>
  </si>
  <si>
    <t>13146</t>
  </si>
  <si>
    <t>Workshop: See-the-Sound/Visual Phonics Year 2</t>
  </si>
  <si>
    <t>White, L</t>
  </si>
  <si>
    <t>Hetzler, T</t>
  </si>
  <si>
    <t>MSMC</t>
  </si>
  <si>
    <t>B02115</t>
  </si>
  <si>
    <t>Sims-Giddens, S</t>
  </si>
  <si>
    <t>NUR</t>
  </si>
  <si>
    <t>14009</t>
  </si>
  <si>
    <t>Canales, R</t>
  </si>
  <si>
    <t>PAS</t>
  </si>
  <si>
    <t>Missouri Foundation for Health</t>
  </si>
  <si>
    <t>Physician Assistant Student Training with Mannequins and Simulation Models</t>
  </si>
  <si>
    <t>Giboney, S</t>
  </si>
  <si>
    <t>Caps, S</t>
  </si>
  <si>
    <t>PS</t>
  </si>
  <si>
    <t>B02119</t>
  </si>
  <si>
    <t>14147</t>
  </si>
  <si>
    <t>Buchanan, E</t>
  </si>
  <si>
    <t>PSY</t>
  </si>
  <si>
    <t>James S. McDonnell Foundation</t>
  </si>
  <si>
    <t>Memory as a Complex System: Creating Online, Dynamic Semantic Memory Models</t>
  </si>
  <si>
    <t>14090</t>
  </si>
  <si>
    <t>Fallone, M</t>
  </si>
  <si>
    <t>Spencer Educational Foundation, Inc.</t>
  </si>
  <si>
    <t>Teaching Undergraduates to Succeed: A New Approach to Study Skills Training</t>
  </si>
  <si>
    <t>Young-Jones, A</t>
  </si>
  <si>
    <t>Oladehin, A</t>
  </si>
  <si>
    <t>PTC</t>
  </si>
  <si>
    <t>B02116</t>
  </si>
  <si>
    <t>14005</t>
  </si>
  <si>
    <t>Daniel, T</t>
  </si>
  <si>
    <t>RSTATS</t>
  </si>
  <si>
    <t>U.S. Department of Health and Human Services via Missouri Department of Health and Senior Services</t>
  </si>
  <si>
    <t>MoDHSS Abstinence Education Grant Program</t>
  </si>
  <si>
    <t>SLHC</t>
  </si>
  <si>
    <t>B02112</t>
  </si>
  <si>
    <t>14073</t>
  </si>
  <si>
    <t>Carr, W.D.</t>
  </si>
  <si>
    <t>SMAT</t>
  </si>
  <si>
    <t>National Athletic Trainers' Association Research &amp; Education Foundation</t>
  </si>
  <si>
    <t>A Neurodevelopmental Sequence Falls Prevention Course for Medicare-Eligible Patients</t>
  </si>
  <si>
    <t>13073</t>
  </si>
  <si>
    <t>Evangel University</t>
  </si>
  <si>
    <t>Graduate Assistantship Funding - Evangel</t>
  </si>
  <si>
    <t>14156</t>
  </si>
  <si>
    <t>Drury University</t>
  </si>
  <si>
    <t>Graduate Assistantship/Internship Funding - Drury</t>
  </si>
  <si>
    <t>Dollar, S</t>
  </si>
  <si>
    <t>SWK</t>
  </si>
  <si>
    <t>14129</t>
  </si>
  <si>
    <t>Jennings, M</t>
  </si>
  <si>
    <t>U.S. Department of Health and Human Services via University at Albany/SUNY</t>
  </si>
  <si>
    <t>University Partnership Program</t>
  </si>
  <si>
    <t>Langer, C</t>
  </si>
  <si>
    <t>02212</t>
  </si>
  <si>
    <t>Street, L</t>
  </si>
  <si>
    <t>Missouri Department of Social Services</t>
  </si>
  <si>
    <t>Missouri Mentoring Partnership FY15</t>
  </si>
  <si>
    <t>12019</t>
  </si>
  <si>
    <t>Title IV-E MSW Program</t>
  </si>
  <si>
    <t>College of Humanities and Public Affairs</t>
  </si>
  <si>
    <t>Lopinot, N</t>
  </si>
  <si>
    <t>CAR</t>
  </si>
  <si>
    <t>CHPA</t>
  </si>
  <si>
    <t>14105</t>
  </si>
  <si>
    <t>National Park Service via Missouri State Historic Preservation Office</t>
  </si>
  <si>
    <t>CAR-1511 Trail of Tears National Register Nominations (3-4)</t>
  </si>
  <si>
    <t>B02122</t>
  </si>
  <si>
    <t>U.S. Department of State</t>
  </si>
  <si>
    <t>U.S. Embassy Reimbursement Funding for Air Flights, SUV Rental and Supplies</t>
  </si>
  <si>
    <t>14137</t>
  </si>
  <si>
    <t>Kansas State Historical Society</t>
  </si>
  <si>
    <t>CAR 1513 Remote Sensing Survey of the Adair Cabin Site, Osawatomie, Miami County, Kansas</t>
  </si>
  <si>
    <t>14138</t>
  </si>
  <si>
    <t>Bass Pro Shops</t>
  </si>
  <si>
    <t>CAR 1515 Building Foundation Research for Bass Pro at Branson Creek Golf Course, Taney County, Missouri</t>
  </si>
  <si>
    <t>14139</t>
  </si>
  <si>
    <t>Southeast Missouri State University</t>
  </si>
  <si>
    <t>CAR 1516 Geophysical Survey, Cape Girardeau County, Cape Girardeau, MO</t>
  </si>
  <si>
    <t>14007</t>
  </si>
  <si>
    <t>Ray, J</t>
  </si>
  <si>
    <t>Sprenkle &amp; Associates, Inc.</t>
  </si>
  <si>
    <t>CAR-1506 Bridge Replacement Over the Sac River, Lawrence County, MO</t>
  </si>
  <si>
    <t>14070</t>
  </si>
  <si>
    <t>Missouri Department of Conservation</t>
  </si>
  <si>
    <t>CAR-1509 &amp; 1510 Phase I Survey and Phase II Testing on Busch Conservation Area, St. Charles County, MO</t>
  </si>
  <si>
    <t>14140</t>
  </si>
  <si>
    <t>Missouri Department of Natural Resources</t>
  </si>
  <si>
    <t>CAR 1517 Addendum Testing at Potato Hill Locus, Van Meter Quarry, 23SA171</t>
  </si>
  <si>
    <t>Thompson, D</t>
  </si>
  <si>
    <t>U.S. Department of Agruiculture, Forest Service</t>
  </si>
  <si>
    <t>CAR-1520a and b Mark Twain National Forest</t>
  </si>
  <si>
    <t>14191</t>
  </si>
  <si>
    <t>Robertson Contractors</t>
  </si>
  <si>
    <t>Survey for Borrow Pit Near Jerome, Phelps County, Missouri</t>
  </si>
  <si>
    <t>14189</t>
  </si>
  <si>
    <t>Jim Carson - Private Individual</t>
  </si>
  <si>
    <t>Phase II Test Excavations at Rockshelter on Jim Carson Property</t>
  </si>
  <si>
    <t>14190</t>
  </si>
  <si>
    <t>Wright Engineering</t>
  </si>
  <si>
    <t>Phase I Survey of Stairstep Road Bridge, Wright County, MO</t>
  </si>
  <si>
    <t>14192</t>
  </si>
  <si>
    <t>Panamerican, Inc.</t>
  </si>
  <si>
    <t>Analysis of Paint Remains from 3BE634 and 3BE756, Benton City, AR</t>
  </si>
  <si>
    <t>14193</t>
  </si>
  <si>
    <t>Missouri Department of Transportation</t>
  </si>
  <si>
    <t>CAR-1522 Archaeological and Architectural Survey for the Joplin West Corridor, Environmental Impact Statement for CH2M Hill and MoDOT</t>
  </si>
  <si>
    <t>14195</t>
  </si>
  <si>
    <t>Joplin Parks Department</t>
  </si>
  <si>
    <t>CAR-1527 Intensive Phase I Cultural Resources Survey for a Mountain Bike Area in Ozark Park, for the Joplin Parks Department</t>
  </si>
  <si>
    <t>City</t>
  </si>
  <si>
    <t>14196</t>
  </si>
  <si>
    <t>Palmerton and Parish, Inc.</t>
  </si>
  <si>
    <t>CAR-1528 Intenstive Phase I Cultural Resources Survey of a 430-Acre Tract for a Proposed Industrial Park</t>
  </si>
  <si>
    <t>14203</t>
  </si>
  <si>
    <t>HNTB Corporation and Kansas City District U.S. Army Corps of Engineers</t>
  </si>
  <si>
    <t>CAR-1529 Baltimore Bottoms Steamboat Wreck Magnetometer Survey</t>
  </si>
  <si>
    <t>14204</t>
  </si>
  <si>
    <t>CFS Engineers</t>
  </si>
  <si>
    <t>CAR-1530 Intensive Phase I Cultural Resources Survey for Road Realignment and Bridge Replacement over Little Drywood Creek</t>
  </si>
  <si>
    <t>14205</t>
  </si>
  <si>
    <t>U.S. Army Corps of Engineers - Kansas City District</t>
  </si>
  <si>
    <t>Cooperative Agreement for Research and Program Assistance at DoD Installations Supported by the K.C. District</t>
  </si>
  <si>
    <t>14178</t>
  </si>
  <si>
    <t>Garland, B</t>
  </si>
  <si>
    <t>CRIM</t>
  </si>
  <si>
    <t>U.S. Department of Justice via St. Louis Agency on Training and Employment</t>
  </si>
  <si>
    <t>Evaluation Services for Second Chance Act Reentry Project Grant</t>
  </si>
  <si>
    <t>U.S. Department of Labor via St. Louis Agency on Training and Employment</t>
  </si>
  <si>
    <t>Evaluation Services for Face Forward Serving Juvenile Offenders Grant</t>
  </si>
  <si>
    <t>14048</t>
  </si>
  <si>
    <t>Hall, L</t>
  </si>
  <si>
    <t>CSSPPR</t>
  </si>
  <si>
    <t>City of Springfield Public Health Department</t>
  </si>
  <si>
    <t>Primary Health Data Project with Springfield-Greene County Health Department 2013</t>
  </si>
  <si>
    <t>Knapp, T</t>
  </si>
  <si>
    <t>14198</t>
  </si>
  <si>
    <t>Ryder, C</t>
  </si>
  <si>
    <t>The Doula Foundation Impact and Outcome Evaluation</t>
  </si>
  <si>
    <t>Stone, L</t>
  </si>
  <si>
    <t>B02126</t>
  </si>
  <si>
    <t>13018</t>
  </si>
  <si>
    <t>Payne, K</t>
  </si>
  <si>
    <t>DSS</t>
  </si>
  <si>
    <t>U.S. Department of Defense</t>
  </si>
  <si>
    <t>Masters Degree in WMD Studies</t>
  </si>
  <si>
    <t>14011</t>
  </si>
  <si>
    <t>Gallaway, T</t>
  </si>
  <si>
    <t>ECON</t>
  </si>
  <si>
    <t>National Park Service via CESU</t>
  </si>
  <si>
    <t>Estimating the Potential Economic Value of the Night Skies above the Colorado Plateau</t>
  </si>
  <si>
    <t>Mitchell, D</t>
  </si>
  <si>
    <t>Baggett, H</t>
  </si>
  <si>
    <t>HIS</t>
  </si>
  <si>
    <t>Springfield Black Tie Organization</t>
  </si>
  <si>
    <t>OLGA Oral History Project</t>
  </si>
  <si>
    <t>Kennedy, K</t>
  </si>
  <si>
    <t>14069</t>
  </si>
  <si>
    <t>Hickey, D</t>
  </si>
  <si>
    <t>PLS</t>
  </si>
  <si>
    <t>Chiang Ching-Kuo Foundation for Scholarly International Exchange</t>
  </si>
  <si>
    <t>Taiwan and the Dispute in the South China Sea</t>
  </si>
  <si>
    <t>Taiwan Foundation for Democracy</t>
  </si>
  <si>
    <t>14091</t>
  </si>
  <si>
    <t>Sobel, E</t>
  </si>
  <si>
    <t>S&amp;A</t>
  </si>
  <si>
    <t>National Endowment for the Humanities and Missouri Humanities Council</t>
  </si>
  <si>
    <t>Osage Culture Website and Traveling Trunk Project</t>
  </si>
  <si>
    <t>13044</t>
  </si>
  <si>
    <t>U.S. Forest Service, Department of Agriculture</t>
  </si>
  <si>
    <t>Challenge Cost Share Agreement</t>
  </si>
  <si>
    <t>Cox-Hall, L</t>
  </si>
  <si>
    <t>College of Natural and Applied Sciences</t>
  </si>
  <si>
    <t>14067</t>
  </si>
  <si>
    <t>Barnhart, C</t>
  </si>
  <si>
    <t>BIO</t>
  </si>
  <si>
    <t>CNAS</t>
  </si>
  <si>
    <t>Kansas Department of Wildlife, Parks and Tourism</t>
  </si>
  <si>
    <t>Propagation and Restoration of the Neosho Mucket in the Cottonwood River in Kansas</t>
  </si>
  <si>
    <t>14081</t>
  </si>
  <si>
    <t>Presidio Trust</t>
  </si>
  <si>
    <t>Mountain Lake Anodonta Propagation</t>
  </si>
  <si>
    <t>14097</t>
  </si>
  <si>
    <t>Oklahoma Department of Wildlife Conservation</t>
  </si>
  <si>
    <t>Propagation and Augmentation of the Ouachita Rock Pocketbook</t>
  </si>
  <si>
    <t>12017</t>
  </si>
  <si>
    <t>Beckman, D</t>
  </si>
  <si>
    <t>City of Springfield, Mo</t>
  </si>
  <si>
    <t>City of Springfield Biological Assessment of Urban Streams XI</t>
  </si>
  <si>
    <t>14089</t>
  </si>
  <si>
    <t>Bowe, L</t>
  </si>
  <si>
    <t>Collaborative Research: Digitization TCN: Environmental Change and its Impact on Plants of the Plains and Basins of the Western US</t>
  </si>
  <si>
    <t>14117</t>
  </si>
  <si>
    <t>Havel, J</t>
  </si>
  <si>
    <t>Wisconsin Department of Natural Resources via University of Wisconsin</t>
  </si>
  <si>
    <t>Trophic Interactions and the Efficacy of Milfoil Weevils in Biocontrol of Eurasian Water-Milfoil in Northern Lakes</t>
  </si>
  <si>
    <t>14112</t>
  </si>
  <si>
    <t>Kovacs, L</t>
  </si>
  <si>
    <t>National Science Foundation via Saint Louis Science Center</t>
  </si>
  <si>
    <t>Food in the Future: Collaborating Today, Cultivating Tomorrow</t>
  </si>
  <si>
    <t>National Science Foundation via Saint Louis University</t>
  </si>
  <si>
    <t>Getting to the Roots of Adaptation: Genomic Variation, Phenotype Plasticity, and Root-Shoot Interaction in Grapevine</t>
  </si>
  <si>
    <t>14153</t>
  </si>
  <si>
    <t>Leis, S</t>
  </si>
  <si>
    <t>Bureau of Land Management</t>
  </si>
  <si>
    <t>Great Plains Fire Science Exchange</t>
  </si>
  <si>
    <t>14050</t>
  </si>
  <si>
    <t>Ligon, D</t>
  </si>
  <si>
    <t>U.S. Fish &amp; Wildlife Service</t>
  </si>
  <si>
    <t>Turtle Conservation at Sequoyah National Wildlife Refuge</t>
  </si>
  <si>
    <t>04155</t>
  </si>
  <si>
    <t>Mathis, A</t>
  </si>
  <si>
    <t>A Partnership to Conduct "Vital Signs" Monitoring of Natural Resources in NPS Units</t>
  </si>
  <si>
    <t>B02147</t>
  </si>
  <si>
    <t>14157</t>
  </si>
  <si>
    <t>National Park Service</t>
  </si>
  <si>
    <t>Partnership to Conduct Vital Signs Monitoring of Natural Resources in 15 NPS Units</t>
  </si>
  <si>
    <t>Robbins, L</t>
  </si>
  <si>
    <t>14130</t>
  </si>
  <si>
    <t>Sho-Me Power Electric Cooperative</t>
  </si>
  <si>
    <t>Presence of Indiana Bats and Northern-Long Eared Bats on a Proposed Transmission Line</t>
  </si>
  <si>
    <t>14143</t>
  </si>
  <si>
    <t>U.S. Army Corps of Engineers, Saint Louis District via SCI Engineering, Inc.</t>
  </si>
  <si>
    <t>Bat Monitoring Services to the U.S. Corps of Engineers</t>
  </si>
  <si>
    <t>14144</t>
  </si>
  <si>
    <t>SCI Engineering, Inc.</t>
  </si>
  <si>
    <t>Presence of Endangered Bats at a Missouri State Park</t>
  </si>
  <si>
    <t>14158</t>
  </si>
  <si>
    <t>Mammals of Current River St. Park and Camp Zoe</t>
  </si>
  <si>
    <t>14194</t>
  </si>
  <si>
    <t>Missouri Army National Guard</t>
  </si>
  <si>
    <t>Mist Net Survey for Bats at Camp Crowder</t>
  </si>
  <si>
    <t>14210</t>
  </si>
  <si>
    <t>National Wild Turkey Federation - Kansas Chapter</t>
  </si>
  <si>
    <t>Great Plains Fire Science Exchange Demonstration Sites</t>
  </si>
  <si>
    <t>14099</t>
  </si>
  <si>
    <t>Bowles, E</t>
  </si>
  <si>
    <t>BSFS</t>
  </si>
  <si>
    <t>Collaborative Research: Ozarks Acoustic Network: Establishing a Collaborative Network</t>
  </si>
  <si>
    <t>14068</t>
  </si>
  <si>
    <t>Greene, J</t>
  </si>
  <si>
    <t>U.S. Department of Agriculture via Project Learning Tree</t>
  </si>
  <si>
    <t>Green Leadership Academy for Diverse Ecosystems: Habitat Restoration</t>
  </si>
  <si>
    <t>B02413</t>
  </si>
  <si>
    <t>08026</t>
  </si>
  <si>
    <t>City of Springfield, Mo, Greene County, Watershed Committee of the Ozarks</t>
  </si>
  <si>
    <t>Aquatic Education Specialist Position / Project WET (Water Education for Teachers)</t>
  </si>
  <si>
    <t>City/County/Non-Profit</t>
  </si>
  <si>
    <t>11130</t>
  </si>
  <si>
    <t>Gerasimchuk, N</t>
  </si>
  <si>
    <t>CHEM</t>
  </si>
  <si>
    <t>Antibacterial Effect of New Class of Visible Light Insensitive Silver(I) Complexes.  Adhesion and Biofilm Study"</t>
  </si>
  <si>
    <t>14062</t>
  </si>
  <si>
    <t>Sedaghat-Herati, R</t>
  </si>
  <si>
    <t xml:space="preserve">American Chemical Society </t>
  </si>
  <si>
    <t>Towards the Development of High Performance Polymer Films on Complex Metallic Surfaces</t>
  </si>
  <si>
    <t>14088</t>
  </si>
  <si>
    <t>RUI: Design, Synthesis and Characterization of Carbon Nanotube Supramolecular Heterostructures</t>
  </si>
  <si>
    <t>14072</t>
  </si>
  <si>
    <t>Siebert, M</t>
  </si>
  <si>
    <t>Electronic Structure and Direct Dynamics of Au Homogeneous Catalyis in Hydrocarbon Rearrangement Reactions</t>
  </si>
  <si>
    <t>Thomas, D</t>
  </si>
  <si>
    <t>Wanekaya, A</t>
  </si>
  <si>
    <t>13021</t>
  </si>
  <si>
    <t>Schick, A</t>
  </si>
  <si>
    <t>BASF Corp.</t>
  </si>
  <si>
    <t>Soluplus Applications in Topical Gels</t>
  </si>
  <si>
    <t>14146</t>
  </si>
  <si>
    <t>Faucett, D</t>
  </si>
  <si>
    <t>CRPM</t>
  </si>
  <si>
    <t>Missouri Department of Public Safety via Missouri Association of Councils of Government</t>
  </si>
  <si>
    <t>FirstNet Broadband Initiative-Southwest Missouri Council of Governments</t>
  </si>
  <si>
    <t>May, D</t>
  </si>
  <si>
    <t>Missouri Office of Homeland Security</t>
  </si>
  <si>
    <t>Southwest Missouri Council of Governments FY13 Homeland Security Work Program</t>
  </si>
  <si>
    <t>14012</t>
  </si>
  <si>
    <t>Region D FY13 Homeland Security Grant Program</t>
  </si>
  <si>
    <t>14036</t>
  </si>
  <si>
    <t>FY14 Transportation Work Program</t>
  </si>
  <si>
    <t>14071</t>
  </si>
  <si>
    <t>Missouri Office of Administration</t>
  </si>
  <si>
    <t>Southwest Missouri Council of Governments FY2014 Development Grant</t>
  </si>
  <si>
    <t>B02144</t>
  </si>
  <si>
    <t>Marshfield Senior Center</t>
  </si>
  <si>
    <t>Marshfield Senior Center Grant Writing</t>
  </si>
  <si>
    <t>Watts, D</t>
  </si>
  <si>
    <t>14066</t>
  </si>
  <si>
    <t>Ozarks Transportation Organization</t>
  </si>
  <si>
    <t>OTO Traffic Volume Study - Select Locations</t>
  </si>
  <si>
    <t>Wittorff-Sandgren, D</t>
  </si>
  <si>
    <t>14211</t>
  </si>
  <si>
    <t>United States Department of Transportation via the Missouri Department of Transportation (MODOT)</t>
  </si>
  <si>
    <t>14028</t>
  </si>
  <si>
    <t>Vollmar, K</t>
  </si>
  <si>
    <t>CS</t>
  </si>
  <si>
    <t>Missouri State S-STEM</t>
  </si>
  <si>
    <t>14027</t>
  </si>
  <si>
    <t>Pierson, M</t>
  </si>
  <si>
    <t>EGR</t>
  </si>
  <si>
    <t>Honda Foundation</t>
  </si>
  <si>
    <t>PB&amp;J's: Phys Biz and Junior Scientists</t>
  </si>
  <si>
    <t>14128</t>
  </si>
  <si>
    <t>Queen City Research Collaboration</t>
  </si>
  <si>
    <t>Black, A</t>
  </si>
  <si>
    <t>GGP</t>
  </si>
  <si>
    <t>14167</t>
  </si>
  <si>
    <t>Malega, R</t>
  </si>
  <si>
    <t>Georgia Real Estate Fraud Prevention &amp; Awareness Coalition, Inc.</t>
  </si>
  <si>
    <t>Assessing Neighborhood Changes in Mortgage Fruad-Impacted Areas</t>
  </si>
  <si>
    <t>14020</t>
  </si>
  <si>
    <t>Miao, X</t>
  </si>
  <si>
    <t>Office of Naval Research</t>
  </si>
  <si>
    <t>Data Mining Declassified Image Library for Spatial-Temporal Analysis of Sea Ice Physical Properties</t>
  </si>
  <si>
    <t>14100</t>
  </si>
  <si>
    <t>Developing a Service Oriented On-Demand Spatiotemporal Processing Service for Discrete High Spatial Resolution Arctic Sea Ice</t>
  </si>
  <si>
    <t>14169</t>
  </si>
  <si>
    <t>National Science Foundation via University of Texas - San Anotonio</t>
  </si>
  <si>
    <t>Validation and Improvement of Sea Ice Model for the Southern Ocean Using Remote Sensing Data Sets of Ice Thickness and Snow Depth</t>
  </si>
  <si>
    <t>14038</t>
  </si>
  <si>
    <t>Mickus, K</t>
  </si>
  <si>
    <t>Collaborative Research: Structure of the Northern Great Plains and Implications for Continental Assembly and Evolution</t>
  </si>
  <si>
    <t>14041</t>
  </si>
  <si>
    <t>Collaborative Research: Evolution of the Mekele Sedimentary Basin, Ethiopia</t>
  </si>
  <si>
    <t>14119</t>
  </si>
  <si>
    <t>MRI: Acquisition of a Gravity Meter for Geophysical Research</t>
  </si>
  <si>
    <t>14046</t>
  </si>
  <si>
    <t>Qiu, X</t>
  </si>
  <si>
    <t>The Effects of Built Environment on Energy Balance-Related Behaviors for K-8th Graders in the United States</t>
  </si>
  <si>
    <t>14188</t>
  </si>
  <si>
    <t>U.S. Department of Justice</t>
  </si>
  <si>
    <t>A Large Agency Analysis of COP Performance: Exploring the Impact of Community Policing on Residents' Perception of Neighborhood, Crime, and Police Services</t>
  </si>
  <si>
    <t>14175</t>
  </si>
  <si>
    <t>Cheng, Y</t>
  </si>
  <si>
    <t>MATH</t>
  </si>
  <si>
    <t>Mathematical Association of America</t>
  </si>
  <si>
    <t>2014 MAKO Undergraduate Math Research Conference</t>
  </si>
  <si>
    <t>14087</t>
  </si>
  <si>
    <t>Guo, K</t>
  </si>
  <si>
    <t>National Science Foundation via University of Houston</t>
  </si>
  <si>
    <t>Geometric Multiscale Representations and Applications to Biomedical Image Analysis</t>
  </si>
  <si>
    <t>Reid, L</t>
  </si>
  <si>
    <t>08168</t>
  </si>
  <si>
    <t>Pavlowsky, R</t>
  </si>
  <si>
    <t>OEWRI</t>
  </si>
  <si>
    <t>City of Battlefield</t>
  </si>
  <si>
    <t>James River MS4/TMDL Monitoring Project</t>
  </si>
  <si>
    <t>City of Ozark</t>
  </si>
  <si>
    <t>City of Nixa</t>
  </si>
  <si>
    <t>Greene County</t>
  </si>
  <si>
    <t>County</t>
  </si>
  <si>
    <t>14149</t>
  </si>
  <si>
    <t>Big River Mining Sediment Assessment</t>
  </si>
  <si>
    <t>South Creek 319 Pre-Monitoring Project</t>
  </si>
  <si>
    <t>Christian County</t>
  </si>
  <si>
    <t>Mitra, S</t>
  </si>
  <si>
    <t>PAM</t>
  </si>
  <si>
    <t>Baker, B</t>
  </si>
  <si>
    <t>PAMS</t>
  </si>
  <si>
    <t>Cornelison, D</t>
  </si>
  <si>
    <t>14051</t>
  </si>
  <si>
    <t>Dong, L</t>
  </si>
  <si>
    <t>Collaborative Research (RUI): Adatom Diffusion, Nucleation, and Growth on a Flexible 2D Substrate</t>
  </si>
  <si>
    <t>14173</t>
  </si>
  <si>
    <t>Qingdao University of Science and Technology</t>
  </si>
  <si>
    <t>Cooperative Research on Key Problem Solving for the Development of Graphene-Based Quantum Dot Solar Cells</t>
  </si>
  <si>
    <t>Ghosh, K</t>
  </si>
  <si>
    <t>14086</t>
  </si>
  <si>
    <t>RUI: Nanoscale Investigation of Ferroelectric Domain Dynamics in Pb-Free Ferroelectrics and Multiferroics</t>
  </si>
  <si>
    <t>14152</t>
  </si>
  <si>
    <t>Nanostructured Inorganic-Organic Hybrid Heterostructures for Solar Cell Applications</t>
  </si>
  <si>
    <t>14004</t>
  </si>
  <si>
    <t>Mayanovic, R</t>
  </si>
  <si>
    <t>Structure and Structure-Related Properties of Hydrous Silicate Melts and Silicate-Rich Aqueous Fluids</t>
  </si>
  <si>
    <t>14001</t>
  </si>
  <si>
    <t>NASA</t>
  </si>
  <si>
    <t>Deposition of Conformal Antibacterial Nanocoatings Using Initiated Chemical Vapor Deposition (iCVD)</t>
  </si>
  <si>
    <t>Reed, M</t>
  </si>
  <si>
    <t>NASA via Missouri S and T</t>
  </si>
  <si>
    <t>Missouri Space Grant Consortium</t>
  </si>
  <si>
    <t>12151</t>
  </si>
  <si>
    <t>14207</t>
  </si>
  <si>
    <t>National Science Foundation via University of Missouri - Columbia</t>
  </si>
  <si>
    <t>SNM: Scalable Electronics Based on Self-Assembled Peptide Nanostructures</t>
  </si>
  <si>
    <t>Diversity &amp; Inclusion</t>
  </si>
  <si>
    <t>12114</t>
  </si>
  <si>
    <t>Wilson, T</t>
  </si>
  <si>
    <t>TRiO</t>
  </si>
  <si>
    <t>D&amp;I</t>
  </si>
  <si>
    <t>U.S. Department of Education</t>
  </si>
  <si>
    <t>Missouri State Universtiy TRIO Upward Bound Program</t>
  </si>
  <si>
    <t>Library</t>
  </si>
  <si>
    <t>14145</t>
  </si>
  <si>
    <t>Peters, T</t>
  </si>
  <si>
    <t>LIB</t>
  </si>
  <si>
    <t>Mellon Foundation via University of Missouri - Columbia</t>
  </si>
  <si>
    <t>Collection Preservation and Recovery at the U. of Missouri: Strategic Partnerships</t>
  </si>
  <si>
    <t>14183</t>
  </si>
  <si>
    <t>National Trust for Historic Preservation</t>
  </si>
  <si>
    <t>MO Tell: A Mobile, Crwdsources Photo, Video, and Sudio Archive About Missouri's Route 66 Motels</t>
  </si>
  <si>
    <t>Richards, D</t>
  </si>
  <si>
    <t>14134</t>
  </si>
  <si>
    <t>Missouri State Library</t>
  </si>
  <si>
    <t>Little House: The Laura Ingalls Wilder Digitization Project</t>
  </si>
  <si>
    <t>14164</t>
  </si>
  <si>
    <t>Birthplace: Greater Springfield Route 66 Oral History Project</t>
  </si>
  <si>
    <t>Stewart, B</t>
  </si>
  <si>
    <t>14151</t>
  </si>
  <si>
    <t>Stewart, T</t>
  </si>
  <si>
    <t>Show Me Steps to Continuing Education for Depository Library Council Meeting and Federal Depository Library Conference</t>
  </si>
  <si>
    <t>14042</t>
  </si>
  <si>
    <t>President's Office</t>
  </si>
  <si>
    <t>14078</t>
  </si>
  <si>
    <t>Blackwood, R</t>
  </si>
  <si>
    <t>JKHH</t>
  </si>
  <si>
    <t>PRES</t>
  </si>
  <si>
    <t>Missouri Arts Council</t>
  </si>
  <si>
    <t>2013-2014 Multidiscipline Programs</t>
  </si>
  <si>
    <t>Camp, S</t>
  </si>
  <si>
    <t>Office of the Provost</t>
  </si>
  <si>
    <t>14021</t>
  </si>
  <si>
    <t>Avery, J</t>
  </si>
  <si>
    <t>AGR</t>
  </si>
  <si>
    <t>PROV</t>
  </si>
  <si>
    <t>U.S. Department of Agriculture via Missouri Department of Agriculture</t>
  </si>
  <si>
    <t>High Tunnel Production Rotation of Primo Cane Bearing Raspberries in Grow Bags</t>
  </si>
  <si>
    <t>Elliott, A</t>
  </si>
  <si>
    <t>B02154</t>
  </si>
  <si>
    <t>B02158</t>
  </si>
  <si>
    <t>B02161</t>
  </si>
  <si>
    <t>B02166</t>
  </si>
  <si>
    <t>B02385</t>
  </si>
  <si>
    <t>Howard, S</t>
  </si>
  <si>
    <t>Kaps, M</t>
  </si>
  <si>
    <t>Odneal, M</t>
  </si>
  <si>
    <t>14197</t>
  </si>
  <si>
    <t>Hwang, C</t>
  </si>
  <si>
    <t>Missouri Department of Agriculture</t>
  </si>
  <si>
    <t>Genetic Study of Rooting Ability in Vitis Aestivalis-Derived 'Norton' Grape</t>
  </si>
  <si>
    <t>Franklin, K</t>
  </si>
  <si>
    <t>ASMT</t>
  </si>
  <si>
    <t>14039</t>
  </si>
  <si>
    <t>Qiu, W</t>
  </si>
  <si>
    <t>CGB</t>
  </si>
  <si>
    <t>Missouri Department of Agriculture via University of Missouri</t>
  </si>
  <si>
    <t>A Collaborative Study on Epidemics and Transmission of Grapevine Vein Clearing Virus in Missouri Vineyards</t>
  </si>
  <si>
    <t>14043</t>
  </si>
  <si>
    <t>U.S. Department of Agriculture</t>
  </si>
  <si>
    <t>The Midwest Grapevine Tissue-Culture and Virus Testing Laboratory: Sustainable Phase</t>
  </si>
  <si>
    <t>14200</t>
  </si>
  <si>
    <t>Evaluation of Seven Grape Varieties From the Cross of Norton and Cabernet Sauvignon for Selecting New Wine Grapes for the Missouri Grape and Wine Industry</t>
  </si>
  <si>
    <t>Mace, M</t>
  </si>
  <si>
    <t>MCC</t>
  </si>
  <si>
    <t>B02187</t>
  </si>
  <si>
    <t>Norgren, M</t>
  </si>
  <si>
    <t>MVEC</t>
  </si>
  <si>
    <t>B02162</t>
  </si>
  <si>
    <t>B02165</t>
  </si>
  <si>
    <t>14013</t>
  </si>
  <si>
    <t>Duitsman, D</t>
  </si>
  <si>
    <t>OPHI</t>
  </si>
  <si>
    <t>Skaggs Foundation</t>
  </si>
  <si>
    <t>Soar: Mental Health Trauma Intervention Program</t>
  </si>
  <si>
    <t>14015</t>
  </si>
  <si>
    <t>Childhood Obesity Prevention Evaluation Initiative</t>
  </si>
  <si>
    <t>14017</t>
  </si>
  <si>
    <t>The Tobacco Cessation and Youth Advocacy Initiative</t>
  </si>
  <si>
    <t>14093</t>
  </si>
  <si>
    <t>Missouri's Show Me WIC Technology Enhancement Research Initiative (WIC-Tech)</t>
  </si>
  <si>
    <t>14029</t>
  </si>
  <si>
    <t>The Smoke-Free Multi-Unit Housing Project</t>
  </si>
  <si>
    <t>13019</t>
  </si>
  <si>
    <t>Davis, B</t>
  </si>
  <si>
    <t>Risk Manager in Residence Program</t>
  </si>
  <si>
    <t>01013</t>
  </si>
  <si>
    <t>Einhellig, F</t>
  </si>
  <si>
    <t>Library Science Program</t>
  </si>
  <si>
    <t>14030</t>
  </si>
  <si>
    <t>Masterson, J</t>
  </si>
  <si>
    <t>Professional and Organization Development Network in Higher Education</t>
  </si>
  <si>
    <t>POD Diversity Intern</t>
  </si>
  <si>
    <t>Student Affairs</t>
  </si>
  <si>
    <t>14154</t>
  </si>
  <si>
    <t>Johns, J</t>
  </si>
  <si>
    <t>CTC</t>
  </si>
  <si>
    <t>SA</t>
  </si>
  <si>
    <t>Stacie Mathewson Foundation</t>
  </si>
  <si>
    <t>SoBear: Bears in Recovery</t>
  </si>
  <si>
    <t>14056</t>
  </si>
  <si>
    <t>Cornelius-White, C</t>
  </si>
  <si>
    <t>FA</t>
  </si>
  <si>
    <t>2013-2014 Default Prevention Program</t>
  </si>
  <si>
    <t>14166</t>
  </si>
  <si>
    <t>Frederick, T</t>
  </si>
  <si>
    <t>RES LIFE</t>
  </si>
  <si>
    <t>Federal Emergency Management Agency via State of Missouri Emergency Management Agency</t>
  </si>
  <si>
    <t>Missouri State University HMGP Safe Room Project</t>
  </si>
  <si>
    <t>Construction</t>
  </si>
  <si>
    <t>Reed, J</t>
  </si>
  <si>
    <t>THWC</t>
  </si>
  <si>
    <t>VP of Research and Economic Development</t>
  </si>
  <si>
    <t>14022</t>
  </si>
  <si>
    <t>Alsup, J</t>
  </si>
  <si>
    <t>AHEC</t>
  </si>
  <si>
    <t>VPRED</t>
  </si>
  <si>
    <t>Missouri Department of Health and Senior Services via University of Missouri - Columbia</t>
  </si>
  <si>
    <t>Health Care Delivery Systems Development</t>
  </si>
  <si>
    <t>U.S. Department of Health and Human Services via AT Still University/KCOM</t>
  </si>
  <si>
    <t>Federal AHEC Cooperative Agreement</t>
  </si>
  <si>
    <t>B02386</t>
  </si>
  <si>
    <t>14122</t>
  </si>
  <si>
    <t>Missouri Department of Health and Senior Services via AT Still University</t>
  </si>
  <si>
    <t>ATSU AHEC/Access to Community Care Services - State Contract</t>
  </si>
  <si>
    <t>14082</t>
  </si>
  <si>
    <t>Knight, R</t>
  </si>
  <si>
    <t>BRD SVC</t>
  </si>
  <si>
    <t>Corporation for Public Broadcasting</t>
  </si>
  <si>
    <t xml:space="preserve">FY2014 Television Community Service Grant </t>
  </si>
  <si>
    <t>14083</t>
  </si>
  <si>
    <t xml:space="preserve">FY2014 Television Interconnection Grant </t>
  </si>
  <si>
    <t xml:space="preserve">FY2014 Radio Community Service Grant </t>
  </si>
  <si>
    <t>14085</t>
  </si>
  <si>
    <t xml:space="preserve">FY2014 Television Local Service Grant </t>
  </si>
  <si>
    <t>14084</t>
  </si>
  <si>
    <t>14079</t>
  </si>
  <si>
    <t>Wiley, T</t>
  </si>
  <si>
    <t>KSMU-State Miscellaneous Income</t>
  </si>
  <si>
    <t>14080</t>
  </si>
  <si>
    <t>KOZK-State Miscellaneous Income</t>
  </si>
  <si>
    <t>11074</t>
  </si>
  <si>
    <t xml:space="preserve"> Patel, R</t>
  </si>
  <si>
    <t>CASE</t>
  </si>
  <si>
    <t>Creative Polymers Pty. Ltd.</t>
  </si>
  <si>
    <t>Development of noveel superconduction polymers</t>
  </si>
  <si>
    <t>Curry, M</t>
  </si>
  <si>
    <t>Novel Superconducting Polymers</t>
  </si>
  <si>
    <t>International</t>
  </si>
  <si>
    <t>B02364</t>
  </si>
  <si>
    <t>Patel, R</t>
  </si>
  <si>
    <t>14186</t>
  </si>
  <si>
    <t>Crosstech Construction Products</t>
  </si>
  <si>
    <t>Crosstech Construction Products - Equipment Development</t>
  </si>
  <si>
    <t>Keeth, J</t>
  </si>
  <si>
    <t>14032</t>
  </si>
  <si>
    <t>Durham, P</t>
  </si>
  <si>
    <t>CBLS</t>
  </si>
  <si>
    <t>Upsher Smith Pharmaceuticals</t>
  </si>
  <si>
    <t>Determine MOA of Tonabersat</t>
  </si>
  <si>
    <t>14033</t>
  </si>
  <si>
    <t>ESM Technologies Inc.</t>
  </si>
  <si>
    <t>In Vitro Testing of ESM Products on Synoviocytes</t>
  </si>
  <si>
    <t>14034</t>
  </si>
  <si>
    <t>VMI Nutrition/Genesys</t>
  </si>
  <si>
    <t>Analysis and Purification of Plant Extracts on Endothelial an Neuronal-like Cell Function</t>
  </si>
  <si>
    <t>14035</t>
  </si>
  <si>
    <t>International Dehydrated Foods</t>
  </si>
  <si>
    <t>In Vitro Testing of Chicken Broth Products on Synoviocytes</t>
  </si>
  <si>
    <t>13153</t>
  </si>
  <si>
    <t>Epigenetic Characterization of IDF Chicken Broth</t>
  </si>
  <si>
    <t>13160</t>
  </si>
  <si>
    <t>ESM Technologies, LLC</t>
  </si>
  <si>
    <t>Further In Vitro Testing of ESM Products on NFkB Activity on THP-1 Cell Lines</t>
  </si>
  <si>
    <t>14092</t>
  </si>
  <si>
    <t>Role of Calcium Gene-Related Peptide in Tempormandibular Joint Disorder Pathology</t>
  </si>
  <si>
    <t>B02317</t>
  </si>
  <si>
    <t>14109</t>
  </si>
  <si>
    <t>Allergan</t>
  </si>
  <si>
    <t>Towards a Better Understanding of DHE's Mechanism of Action: Defferentiating DHE from Triptans</t>
  </si>
  <si>
    <t>14114</t>
  </si>
  <si>
    <t>Allergan via Banyan Group</t>
  </si>
  <si>
    <t>Pathophsyiological and Clinical Outcome of Onabotulinumtoxin A Injections for the Treatment of Chronic Migraine</t>
  </si>
  <si>
    <t>14115</t>
  </si>
  <si>
    <t>Determine Binding Site of Tonabersat Task 8</t>
  </si>
  <si>
    <t>14123</t>
  </si>
  <si>
    <t>The Comparison of Chicken Broths in Reducing Responses and Joint Stress Induced PKA Expression of the Trigeminal System</t>
  </si>
  <si>
    <t>The Dietary Inclusion of Chicken Broth to Enhance Cognitive Function</t>
  </si>
  <si>
    <t>14165</t>
  </si>
  <si>
    <t>The Dietary Inclusion of Supplemental Protein: Egg Protein vs. Other Protein Sources</t>
  </si>
  <si>
    <t>Evaluation of Tonabersat and PRX201260 in an In Vivo Rat Model of Central Sensitization of Trigeminal Nociceptors</t>
  </si>
  <si>
    <t>Genysis Nutritional Labs</t>
  </si>
  <si>
    <t>Robinette, S</t>
  </si>
  <si>
    <t>IP</t>
  </si>
  <si>
    <t>B02505</t>
  </si>
  <si>
    <t>Kunkel, A</t>
  </si>
  <si>
    <t>JVIC</t>
  </si>
  <si>
    <t>Lease &amp; Affiliate Fees 1st Quarter</t>
  </si>
  <si>
    <t>Missouri Technology Corporation</t>
  </si>
  <si>
    <t>Innovation Center Performance Based Funding 2014</t>
  </si>
  <si>
    <t>Lease &amp; Affiliate Fees 3rd Quarter</t>
  </si>
  <si>
    <t>E Account</t>
  </si>
  <si>
    <t>Lease Fees 1st Quarter</t>
  </si>
  <si>
    <t>Lease Fees 2nd Quarter</t>
  </si>
  <si>
    <t>Lease Fees 3rd Quarter</t>
  </si>
  <si>
    <t>The eFactory Entrpreneurial Assistance</t>
  </si>
  <si>
    <t>14031</t>
  </si>
  <si>
    <t>2014 Missouri State University Innovation Center</t>
  </si>
  <si>
    <t>Lease &amp; Affiliate Fees 4th Quarter</t>
  </si>
  <si>
    <t>Anderson, R</t>
  </si>
  <si>
    <t>MDI</t>
  </si>
  <si>
    <t>B02040</t>
  </si>
  <si>
    <t>SBTDC</t>
  </si>
  <si>
    <t>K02013</t>
  </si>
  <si>
    <t>14202</t>
  </si>
  <si>
    <t>U.S. Small Business Administration via University of Missouri Columbia</t>
  </si>
  <si>
    <t>Small Business &amp; Technology Development Center</t>
  </si>
  <si>
    <t>West Plains</t>
  </si>
  <si>
    <t>14024</t>
  </si>
  <si>
    <t>Ackerson, A</t>
  </si>
  <si>
    <t>DEV</t>
  </si>
  <si>
    <t>WP</t>
  </si>
  <si>
    <t>Nursing Education Incentive Program</t>
  </si>
  <si>
    <t>14113</t>
  </si>
  <si>
    <t>Adams, L</t>
  </si>
  <si>
    <t>MRT Subgrant</t>
  </si>
  <si>
    <t>Bennett, D</t>
  </si>
  <si>
    <t>14018</t>
  </si>
  <si>
    <t>Kammerer, J</t>
  </si>
  <si>
    <t>U.S. Department of Labor</t>
  </si>
  <si>
    <t>R3: Rural Revitalization and Recovery Project</t>
  </si>
  <si>
    <t>14019</t>
  </si>
  <si>
    <t>Lunday, H</t>
  </si>
  <si>
    <t>CCAMPIS</t>
  </si>
  <si>
    <t>14049</t>
  </si>
  <si>
    <t>Walmart Facility Giving Program</t>
  </si>
  <si>
    <t>Supplemental Instruction</t>
  </si>
  <si>
    <t>13065</t>
  </si>
  <si>
    <t>Threshold V</t>
  </si>
  <si>
    <t>Moore, R</t>
  </si>
  <si>
    <t>14094</t>
  </si>
  <si>
    <t>Proffitt-Boys, C</t>
  </si>
  <si>
    <t>Blackstone Charitable Foundation</t>
  </si>
  <si>
    <t>Entrepreneurship Education</t>
  </si>
  <si>
    <t>14199</t>
  </si>
  <si>
    <t>Bassham, D</t>
  </si>
  <si>
    <t>2014-2015 Default Prevention Grant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</si>
</sst>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mm/dd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libri Light"/>
      <family val="1"/>
      <scheme val="major"/>
    </font>
    <font>
      <b/>
      <sz val="16"/>
      <color theme="0" tint="-4.9989318521683403E-2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color theme="1"/>
      <name val="Segoe UI"/>
      <family val="2"/>
    </font>
    <font>
      <sz val="11"/>
      <name val="Segoe UI"/>
      <family val="2"/>
    </font>
    <font>
      <sz val="1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49" fontId="2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Border="1" applyAlignment="1">
      <alignment horizontal="center" vertical="center" wrapText="1"/>
    </xf>
    <xf numFmtId="42" fontId="3" fillId="2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49" fontId="5" fillId="3" borderId="2" xfId="0" applyNumberFormat="1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right" vertical="center" wrapText="1"/>
    </xf>
    <xf numFmtId="164" fontId="6" fillId="3" borderId="2" xfId="1" applyNumberFormat="1" applyFont="1" applyFill="1" applyBorder="1" applyAlignment="1">
      <alignment horizontal="right" vertical="center" wrapText="1"/>
    </xf>
    <xf numFmtId="42" fontId="6" fillId="3" borderId="2" xfId="1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center" wrapText="1"/>
    </xf>
    <xf numFmtId="3" fontId="6" fillId="4" borderId="2" xfId="1" applyNumberFormat="1" applyFont="1" applyFill="1" applyBorder="1" applyAlignment="1">
      <alignment horizontal="center" wrapText="1"/>
    </xf>
    <xf numFmtId="165" fontId="7" fillId="0" borderId="0" xfId="2" applyNumberFormat="1" applyFont="1" applyFill="1" applyAlignment="1">
      <alignment horizontal="center"/>
    </xf>
    <xf numFmtId="49" fontId="4" fillId="0" borderId="2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left"/>
    </xf>
    <xf numFmtId="164" fontId="4" fillId="0" borderId="2" xfId="2" applyNumberFormat="1" applyFont="1" applyFill="1" applyBorder="1"/>
    <xf numFmtId="0" fontId="8" fillId="0" borderId="0" xfId="0" applyFont="1" applyFill="1"/>
    <xf numFmtId="0" fontId="8" fillId="0" borderId="0" xfId="0" applyFont="1"/>
    <xf numFmtId="49" fontId="4" fillId="0" borderId="2" xfId="2" applyNumberFormat="1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left" wrapText="1"/>
    </xf>
    <xf numFmtId="164" fontId="4" fillId="0" borderId="2" xfId="2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6" fontId="9" fillId="0" borderId="2" xfId="0" applyNumberFormat="1" applyFont="1" applyFill="1" applyBorder="1" applyAlignment="1">
      <alignment horizontal="left" wrapText="1"/>
    </xf>
    <xf numFmtId="164" fontId="4" fillId="0" borderId="2" xfId="2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2" xfId="3" applyFont="1" applyFill="1" applyBorder="1" applyAlignment="1" applyProtection="1">
      <alignment horizontal="center" wrapText="1"/>
      <protection locked="0"/>
    </xf>
    <xf numFmtId="164" fontId="4" fillId="0" borderId="2" xfId="3" applyNumberFormat="1" applyFont="1" applyFill="1" applyBorder="1" applyAlignment="1" applyProtection="1">
      <alignment horizontal="left" wrapText="1"/>
      <protection locked="0"/>
    </xf>
    <xf numFmtId="0" fontId="4" fillId="0" borderId="2" xfId="3" applyFont="1" applyFill="1" applyBorder="1" applyAlignment="1">
      <alignment horizontal="center" wrapText="1"/>
    </xf>
    <xf numFmtId="164" fontId="4" fillId="0" borderId="2" xfId="3" applyNumberFormat="1" applyFont="1" applyFill="1" applyBorder="1" applyAlignment="1">
      <alignment horizontal="left" wrapText="1"/>
    </xf>
    <xf numFmtId="165" fontId="7" fillId="0" borderId="0" xfId="2" applyNumberFormat="1" applyFont="1" applyAlignment="1">
      <alignment horizontal="center"/>
    </xf>
    <xf numFmtId="165" fontId="7" fillId="0" borderId="0" xfId="2" applyNumberFormat="1" applyFont="1" applyAlignment="1">
      <alignment horizontal="center" wrapText="1"/>
    </xf>
    <xf numFmtId="164" fontId="9" fillId="0" borderId="2" xfId="0" applyNumberFormat="1" applyFont="1" applyFill="1" applyBorder="1" applyAlignment="1">
      <alignment horizontal="left" wrapText="1"/>
    </xf>
    <xf numFmtId="164" fontId="4" fillId="0" borderId="2" xfId="0" applyNumberFormat="1" applyFont="1" applyFill="1" applyBorder="1" applyAlignment="1">
      <alignment horizontal="left" wrapText="1"/>
    </xf>
    <xf numFmtId="1" fontId="9" fillId="0" borderId="2" xfId="0" applyNumberFormat="1" applyFont="1" applyFill="1" applyBorder="1" applyAlignment="1">
      <alignment horizontal="left" wrapText="1"/>
    </xf>
    <xf numFmtId="164" fontId="8" fillId="0" borderId="0" xfId="0" applyNumberFormat="1" applyFont="1" applyFill="1"/>
    <xf numFmtId="0" fontId="8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" fontId="4" fillId="0" borderId="2" xfId="2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>
      <alignment horizontal="center" wrapText="1"/>
    </xf>
    <xf numFmtId="165" fontId="7" fillId="0" borderId="0" xfId="2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wrapText="1"/>
    </xf>
    <xf numFmtId="0" fontId="9" fillId="0" borderId="2" xfId="2" applyFont="1" applyFill="1" applyBorder="1" applyAlignment="1">
      <alignment horizontal="left" wrapText="1"/>
    </xf>
    <xf numFmtId="165" fontId="4" fillId="0" borderId="3" xfId="3" applyNumberFormat="1" applyFont="1" applyFill="1" applyBorder="1" applyAlignment="1">
      <alignment horizontal="center" wrapText="1"/>
    </xf>
  </cellXfs>
  <cellStyles count="4">
    <cellStyle name="Comma" xfId="1" builtinId="3"/>
    <cellStyle name="Normal" xfId="0" builtinId="0"/>
    <cellStyle name="Normal 10 2" xfId="2"/>
    <cellStyle name="Normal 7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8"/>
  <sheetViews>
    <sheetView showGridLines="0" tabSelected="1" workbookViewId="0">
      <pane ySplit="3" topLeftCell="A4" activePane="bottomLeft" state="frozen"/>
      <selection pane="bottomLeft" activeCell="D6" sqref="D6"/>
    </sheetView>
  </sheetViews>
  <sheetFormatPr defaultRowHeight="15" x14ac:dyDescent="0.25"/>
  <cols>
    <col min="1" max="1" width="2" style="5" customWidth="1"/>
    <col min="2" max="2" width="11" style="5" customWidth="1"/>
    <col min="3" max="3" width="17.42578125" style="5" customWidth="1"/>
    <col min="4" max="5" width="9.140625" style="5"/>
    <col min="6" max="6" width="39.28515625" style="5" customWidth="1"/>
    <col min="7" max="7" width="61" style="5" customWidth="1"/>
    <col min="8" max="8" width="10.7109375" style="5" bestFit="1" customWidth="1"/>
    <col min="9" max="9" width="19.28515625" style="5" customWidth="1"/>
    <col min="10" max="10" width="16.28515625" style="5" customWidth="1"/>
    <col min="11" max="11" width="1.85546875" style="5" customWidth="1"/>
    <col min="12" max="16384" width="9.140625" style="5"/>
  </cols>
  <sheetData>
    <row r="1" spans="1:15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/>
      <c r="J1" s="3">
        <f>SUM(J494,J411,J404,J350,J345,J334,J330,J207,J146,J81,J36,J25,J8,J4)</f>
        <v>33555222.939999998</v>
      </c>
      <c r="K1" s="4"/>
    </row>
    <row r="2" spans="1:15" x14ac:dyDescent="0.25">
      <c r="A2" s="1"/>
      <c r="B2" s="1"/>
      <c r="C2" s="1"/>
      <c r="D2" s="1"/>
      <c r="E2" s="1"/>
      <c r="F2" s="1"/>
      <c r="G2" s="2"/>
      <c r="H2" s="2"/>
      <c r="I2" s="2"/>
      <c r="J2" s="4"/>
      <c r="K2" s="4"/>
    </row>
    <row r="3" spans="1:15" x14ac:dyDescent="0.25">
      <c r="A3" s="1"/>
      <c r="B3" s="1"/>
      <c r="C3" s="1"/>
      <c r="D3" s="1"/>
      <c r="E3" s="1"/>
      <c r="F3" s="1"/>
      <c r="G3" s="6"/>
      <c r="H3" s="6"/>
      <c r="I3" s="6"/>
      <c r="J3" s="4"/>
      <c r="K3" s="4"/>
    </row>
    <row r="4" spans="1:15" s="7" customFormat="1" x14ac:dyDescent="0.25">
      <c r="B4" s="8" t="s">
        <v>2</v>
      </c>
      <c r="C4" s="8"/>
      <c r="D4" s="8"/>
      <c r="E4" s="8"/>
      <c r="F4" s="8"/>
      <c r="G4" s="8"/>
      <c r="H4" s="9" t="s">
        <v>3</v>
      </c>
      <c r="I4" s="9"/>
      <c r="J4" s="10">
        <f>SUM(J7)</f>
        <v>37200</v>
      </c>
    </row>
    <row r="5" spans="1:15" x14ac:dyDescent="0.25">
      <c r="B5" s="8"/>
      <c r="C5" s="8"/>
      <c r="D5" s="8"/>
      <c r="E5" s="8"/>
      <c r="F5" s="8"/>
      <c r="G5" s="8"/>
      <c r="H5" s="9"/>
      <c r="I5" s="9"/>
      <c r="J5" s="11"/>
    </row>
    <row r="6" spans="1:15" ht="30" x14ac:dyDescent="0.25"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5" customFormat="1" ht="16.5" x14ac:dyDescent="0.3">
      <c r="A7" s="14"/>
      <c r="B7" s="15" t="s">
        <v>13</v>
      </c>
      <c r="C7" s="16" t="s">
        <v>14</v>
      </c>
      <c r="D7" s="16" t="s">
        <v>15</v>
      </c>
      <c r="E7" s="16" t="s">
        <v>16</v>
      </c>
      <c r="F7" s="16" t="s">
        <v>17</v>
      </c>
      <c r="G7" s="16" t="s">
        <v>18</v>
      </c>
      <c r="H7" s="16" t="s">
        <v>19</v>
      </c>
      <c r="I7" s="16" t="s">
        <v>20</v>
      </c>
      <c r="J7" s="17">
        <v>37200</v>
      </c>
      <c r="K7" s="18"/>
      <c r="L7" s="18"/>
      <c r="M7" s="18"/>
      <c r="N7" s="19"/>
      <c r="O7" s="19"/>
    </row>
    <row r="8" spans="1:15" s="7" customFormat="1" x14ac:dyDescent="0.25">
      <c r="B8" s="8" t="s">
        <v>21</v>
      </c>
      <c r="C8" s="8"/>
      <c r="D8" s="8"/>
      <c r="E8" s="8"/>
      <c r="F8" s="8"/>
      <c r="G8" s="8"/>
      <c r="H8" s="9" t="s">
        <v>3</v>
      </c>
      <c r="I8" s="9"/>
      <c r="J8" s="10">
        <f>SUM(J11:J24)</f>
        <v>567731.14</v>
      </c>
    </row>
    <row r="9" spans="1:15" x14ac:dyDescent="0.25">
      <c r="B9" s="8"/>
      <c r="C9" s="8"/>
      <c r="D9" s="8"/>
      <c r="E9" s="8"/>
      <c r="F9" s="8"/>
      <c r="G9" s="8"/>
      <c r="H9" s="9"/>
      <c r="I9" s="9"/>
      <c r="J9" s="11"/>
    </row>
    <row r="10" spans="1:15" ht="30" x14ac:dyDescent="0.25">
      <c r="B10" s="12" t="s">
        <v>4</v>
      </c>
      <c r="C10" s="12" t="s">
        <v>5</v>
      </c>
      <c r="D10" s="12" t="s">
        <v>6</v>
      </c>
      <c r="E10" s="12" t="s">
        <v>7</v>
      </c>
      <c r="F10" s="12" t="s">
        <v>8</v>
      </c>
      <c r="G10" s="12" t="s">
        <v>9</v>
      </c>
      <c r="H10" s="12" t="s">
        <v>10</v>
      </c>
      <c r="I10" s="12" t="s">
        <v>11</v>
      </c>
      <c r="J10" s="13" t="s">
        <v>12</v>
      </c>
    </row>
    <row r="11" spans="1:15" x14ac:dyDescent="0.25">
      <c r="B11" s="20" t="s">
        <v>22</v>
      </c>
      <c r="C11" s="21" t="s">
        <v>23</v>
      </c>
      <c r="D11" s="21" t="s">
        <v>24</v>
      </c>
      <c r="E11" s="21" t="s">
        <v>25</v>
      </c>
      <c r="F11" s="22" t="s">
        <v>26</v>
      </c>
      <c r="G11" s="23" t="s">
        <v>27</v>
      </c>
      <c r="H11" s="24" t="s">
        <v>28</v>
      </c>
      <c r="I11" s="23" t="s">
        <v>29</v>
      </c>
      <c r="J11" s="25">
        <v>9011</v>
      </c>
    </row>
    <row r="12" spans="1:15" ht="30" x14ac:dyDescent="0.25">
      <c r="B12" s="26" t="s">
        <v>30</v>
      </c>
      <c r="C12" s="27" t="s">
        <v>23</v>
      </c>
      <c r="D12" s="27" t="s">
        <v>24</v>
      </c>
      <c r="E12" s="27" t="s">
        <v>25</v>
      </c>
      <c r="F12" s="27" t="s">
        <v>31</v>
      </c>
      <c r="G12" s="27" t="s">
        <v>32</v>
      </c>
      <c r="H12" s="27" t="s">
        <v>33</v>
      </c>
      <c r="I12" s="27" t="s">
        <v>29</v>
      </c>
      <c r="J12" s="25">
        <v>58000</v>
      </c>
    </row>
    <row r="13" spans="1:15" x14ac:dyDescent="0.25">
      <c r="B13" s="28" t="s">
        <v>22</v>
      </c>
      <c r="C13" s="27" t="s">
        <v>23</v>
      </c>
      <c r="D13" s="27" t="s">
        <v>24</v>
      </c>
      <c r="E13" s="27" t="s">
        <v>25</v>
      </c>
      <c r="F13" s="27" t="s">
        <v>26</v>
      </c>
      <c r="G13" s="27" t="s">
        <v>34</v>
      </c>
      <c r="H13" s="27" t="s">
        <v>28</v>
      </c>
      <c r="I13" s="27" t="s">
        <v>29</v>
      </c>
      <c r="J13" s="25">
        <v>4162.1100000000006</v>
      </c>
    </row>
    <row r="14" spans="1:15" x14ac:dyDescent="0.25">
      <c r="B14" s="20" t="s">
        <v>22</v>
      </c>
      <c r="C14" s="21" t="s">
        <v>23</v>
      </c>
      <c r="D14" s="21" t="s">
        <v>24</v>
      </c>
      <c r="E14" s="21" t="s">
        <v>25</v>
      </c>
      <c r="F14" s="21" t="s">
        <v>28</v>
      </c>
      <c r="G14" s="21" t="s">
        <v>35</v>
      </c>
      <c r="H14" s="21" t="s">
        <v>36</v>
      </c>
      <c r="I14" s="21" t="s">
        <v>29</v>
      </c>
      <c r="J14" s="25">
        <v>22588.710000000003</v>
      </c>
    </row>
    <row r="15" spans="1:15" x14ac:dyDescent="0.25">
      <c r="B15" s="15" t="s">
        <v>22</v>
      </c>
      <c r="C15" s="16" t="s">
        <v>23</v>
      </c>
      <c r="D15" s="16" t="s">
        <v>24</v>
      </c>
      <c r="E15" s="16" t="s">
        <v>25</v>
      </c>
      <c r="F15" s="16" t="s">
        <v>26</v>
      </c>
      <c r="G15" s="16" t="s">
        <v>37</v>
      </c>
      <c r="H15" s="16" t="s">
        <v>28</v>
      </c>
      <c r="I15" s="16" t="s">
        <v>29</v>
      </c>
      <c r="J15" s="17">
        <v>3025</v>
      </c>
    </row>
    <row r="16" spans="1:15" ht="30" x14ac:dyDescent="0.25">
      <c r="B16" s="29">
        <v>13156</v>
      </c>
      <c r="C16" s="30" t="s">
        <v>38</v>
      </c>
      <c r="D16" s="23" t="s">
        <v>25</v>
      </c>
      <c r="E16" s="23" t="s">
        <v>25</v>
      </c>
      <c r="F16" s="24" t="s">
        <v>39</v>
      </c>
      <c r="G16" s="23" t="s">
        <v>40</v>
      </c>
      <c r="H16" s="24" t="s">
        <v>19</v>
      </c>
      <c r="I16" s="23" t="s">
        <v>29</v>
      </c>
      <c r="J16" s="25">
        <v>60140</v>
      </c>
    </row>
    <row r="17" spans="1:15" ht="30" x14ac:dyDescent="0.25">
      <c r="B17" s="20" t="s">
        <v>41</v>
      </c>
      <c r="C17" s="21" t="s">
        <v>42</v>
      </c>
      <c r="D17" s="21" t="s">
        <v>43</v>
      </c>
      <c r="E17" s="21" t="s">
        <v>25</v>
      </c>
      <c r="F17" s="21" t="s">
        <v>44</v>
      </c>
      <c r="G17" s="21" t="s">
        <v>45</v>
      </c>
      <c r="H17" s="21" t="s">
        <v>46</v>
      </c>
      <c r="I17" s="21" t="s">
        <v>47</v>
      </c>
      <c r="J17" s="25">
        <v>39380</v>
      </c>
    </row>
    <row r="18" spans="1:15" ht="30" x14ac:dyDescent="0.25">
      <c r="B18" s="20" t="s">
        <v>48</v>
      </c>
      <c r="C18" s="21" t="s">
        <v>42</v>
      </c>
      <c r="D18" s="21" t="s">
        <v>43</v>
      </c>
      <c r="E18" s="21" t="s">
        <v>25</v>
      </c>
      <c r="F18" s="21" t="s">
        <v>39</v>
      </c>
      <c r="G18" s="21" t="s">
        <v>49</v>
      </c>
      <c r="H18" s="22" t="s">
        <v>19</v>
      </c>
      <c r="I18" s="23" t="s">
        <v>50</v>
      </c>
      <c r="J18" s="25">
        <v>10425</v>
      </c>
    </row>
    <row r="19" spans="1:15" x14ac:dyDescent="0.25">
      <c r="B19" s="26" t="s">
        <v>51</v>
      </c>
      <c r="C19" s="27" t="s">
        <v>42</v>
      </c>
      <c r="D19" s="27" t="s">
        <v>43</v>
      </c>
      <c r="E19" s="27" t="s">
        <v>25</v>
      </c>
      <c r="F19" s="27" t="s">
        <v>44</v>
      </c>
      <c r="G19" s="27" t="s">
        <v>52</v>
      </c>
      <c r="H19" s="27" t="s">
        <v>46</v>
      </c>
      <c r="I19" s="27" t="s">
        <v>50</v>
      </c>
      <c r="J19" s="25">
        <v>10000</v>
      </c>
    </row>
    <row r="20" spans="1:15" ht="30" x14ac:dyDescent="0.25">
      <c r="B20" s="20" t="s">
        <v>41</v>
      </c>
      <c r="C20" s="21" t="s">
        <v>53</v>
      </c>
      <c r="D20" s="21" t="s">
        <v>43</v>
      </c>
      <c r="E20" s="21" t="s">
        <v>25</v>
      </c>
      <c r="F20" s="21" t="s">
        <v>44</v>
      </c>
      <c r="G20" s="21" t="s">
        <v>45</v>
      </c>
      <c r="H20" s="21" t="s">
        <v>46</v>
      </c>
      <c r="I20" s="21" t="s">
        <v>47</v>
      </c>
      <c r="J20" s="25">
        <v>15000</v>
      </c>
    </row>
    <row r="21" spans="1:15" ht="30" x14ac:dyDescent="0.25">
      <c r="B21" s="31">
        <v>14095</v>
      </c>
      <c r="C21" s="32" t="s">
        <v>53</v>
      </c>
      <c r="D21" s="23" t="s">
        <v>43</v>
      </c>
      <c r="E21" s="23" t="s">
        <v>25</v>
      </c>
      <c r="F21" s="24" t="s">
        <v>39</v>
      </c>
      <c r="G21" s="23" t="s">
        <v>49</v>
      </c>
      <c r="H21" s="24" t="s">
        <v>19</v>
      </c>
      <c r="I21" s="23" t="s">
        <v>50</v>
      </c>
      <c r="J21" s="25">
        <v>8936</v>
      </c>
    </row>
    <row r="22" spans="1:15" ht="30" x14ac:dyDescent="0.25">
      <c r="B22" s="20" t="s">
        <v>54</v>
      </c>
      <c r="C22" s="21" t="s">
        <v>53</v>
      </c>
      <c r="D22" s="21" t="s">
        <v>43</v>
      </c>
      <c r="E22" s="21" t="s">
        <v>25</v>
      </c>
      <c r="F22" s="21" t="s">
        <v>55</v>
      </c>
      <c r="G22" s="21" t="s">
        <v>56</v>
      </c>
      <c r="H22" s="22" t="s">
        <v>33</v>
      </c>
      <c r="I22" s="23" t="s">
        <v>50</v>
      </c>
      <c r="J22" s="25">
        <v>191492</v>
      </c>
    </row>
    <row r="23" spans="1:15" ht="30" x14ac:dyDescent="0.25">
      <c r="B23" s="26" t="s">
        <v>57</v>
      </c>
      <c r="C23" s="27" t="s">
        <v>53</v>
      </c>
      <c r="D23" s="27" t="s">
        <v>43</v>
      </c>
      <c r="E23" s="27" t="s">
        <v>25</v>
      </c>
      <c r="F23" s="27" t="s">
        <v>55</v>
      </c>
      <c r="G23" s="27" t="s">
        <v>56</v>
      </c>
      <c r="H23" s="27" t="s">
        <v>33</v>
      </c>
      <c r="I23" s="27" t="s">
        <v>50</v>
      </c>
      <c r="J23" s="25">
        <v>85451.32</v>
      </c>
    </row>
    <row r="24" spans="1:15" customFormat="1" ht="30.75" x14ac:dyDescent="0.3">
      <c r="A24" s="33"/>
      <c r="B24" s="20" t="s">
        <v>41</v>
      </c>
      <c r="C24" s="21" t="s">
        <v>53</v>
      </c>
      <c r="D24" s="21" t="s">
        <v>43</v>
      </c>
      <c r="E24" s="21" t="s">
        <v>25</v>
      </c>
      <c r="F24" s="21" t="s">
        <v>44</v>
      </c>
      <c r="G24" s="21" t="s">
        <v>45</v>
      </c>
      <c r="H24" s="21" t="s">
        <v>46</v>
      </c>
      <c r="I24" s="21" t="s">
        <v>47</v>
      </c>
      <c r="J24" s="25">
        <v>50120.000000000007</v>
      </c>
      <c r="K24" s="18"/>
      <c r="L24" s="18"/>
      <c r="M24" s="18"/>
      <c r="N24" s="19"/>
      <c r="O24" s="19"/>
    </row>
    <row r="25" spans="1:15" x14ac:dyDescent="0.25">
      <c r="B25" s="8" t="s">
        <v>58</v>
      </c>
      <c r="C25" s="8"/>
      <c r="D25" s="8"/>
      <c r="E25" s="8"/>
      <c r="F25" s="8"/>
      <c r="G25" s="8"/>
      <c r="H25" s="9" t="s">
        <v>3</v>
      </c>
      <c r="I25" s="9"/>
      <c r="J25" s="10">
        <f>SUM(J28:J35)</f>
        <v>2763858</v>
      </c>
    </row>
    <row r="26" spans="1:15" x14ac:dyDescent="0.25">
      <c r="B26" s="8"/>
      <c r="C26" s="8"/>
      <c r="D26" s="8"/>
      <c r="E26" s="8"/>
      <c r="F26" s="8"/>
      <c r="G26" s="8"/>
      <c r="H26" s="9"/>
      <c r="I26" s="9"/>
      <c r="J26" s="11"/>
    </row>
    <row r="27" spans="1:15" ht="30" x14ac:dyDescent="0.25">
      <c r="B27" s="12" t="s">
        <v>4</v>
      </c>
      <c r="C27" s="12" t="s">
        <v>5</v>
      </c>
      <c r="D27" s="12" t="s">
        <v>6</v>
      </c>
      <c r="E27" s="12" t="s">
        <v>7</v>
      </c>
      <c r="F27" s="12" t="s">
        <v>8</v>
      </c>
      <c r="G27" s="12" t="s">
        <v>9</v>
      </c>
      <c r="H27" s="12" t="s">
        <v>10</v>
      </c>
      <c r="I27" s="12" t="s">
        <v>11</v>
      </c>
      <c r="J27" s="13" t="s">
        <v>12</v>
      </c>
    </row>
    <row r="28" spans="1:15" ht="30" x14ac:dyDescent="0.25">
      <c r="B28" s="20" t="s">
        <v>59</v>
      </c>
      <c r="C28" s="21" t="s">
        <v>60</v>
      </c>
      <c r="D28" s="21" t="s">
        <v>61</v>
      </c>
      <c r="E28" s="21" t="s">
        <v>62</v>
      </c>
      <c r="F28" s="21" t="s">
        <v>63</v>
      </c>
      <c r="G28" s="21" t="s">
        <v>64</v>
      </c>
      <c r="H28" s="21" t="s">
        <v>33</v>
      </c>
      <c r="I28" s="21" t="s">
        <v>29</v>
      </c>
      <c r="J28" s="25">
        <v>83930</v>
      </c>
    </row>
    <row r="29" spans="1:15" ht="30" x14ac:dyDescent="0.25">
      <c r="B29" s="26" t="s">
        <v>65</v>
      </c>
      <c r="C29" s="27" t="s">
        <v>60</v>
      </c>
      <c r="D29" s="27" t="s">
        <v>61</v>
      </c>
      <c r="E29" s="27" t="s">
        <v>62</v>
      </c>
      <c r="F29" s="27" t="s">
        <v>66</v>
      </c>
      <c r="G29" s="27" t="s">
        <v>67</v>
      </c>
      <c r="H29" s="27" t="s">
        <v>46</v>
      </c>
      <c r="I29" s="27" t="s">
        <v>29</v>
      </c>
      <c r="J29" s="25">
        <v>13240</v>
      </c>
    </row>
    <row r="30" spans="1:15" x14ac:dyDescent="0.25">
      <c r="B30" s="20" t="s">
        <v>68</v>
      </c>
      <c r="C30" s="21" t="s">
        <v>69</v>
      </c>
      <c r="D30" s="21" t="s">
        <v>62</v>
      </c>
      <c r="E30" s="21" t="s">
        <v>62</v>
      </c>
      <c r="F30" s="21" t="s">
        <v>70</v>
      </c>
      <c r="G30" s="21" t="s">
        <v>71</v>
      </c>
      <c r="H30" s="21" t="s">
        <v>36</v>
      </c>
      <c r="I30" s="21" t="s">
        <v>50</v>
      </c>
      <c r="J30" s="25">
        <v>398950</v>
      </c>
    </row>
    <row r="31" spans="1:15" ht="30" x14ac:dyDescent="0.25">
      <c r="B31" s="20" t="s">
        <v>72</v>
      </c>
      <c r="C31" s="21" t="s">
        <v>69</v>
      </c>
      <c r="D31" s="21" t="s">
        <v>62</v>
      </c>
      <c r="E31" s="21" t="s">
        <v>62</v>
      </c>
      <c r="F31" s="21" t="s">
        <v>73</v>
      </c>
      <c r="G31" s="21" t="s">
        <v>74</v>
      </c>
      <c r="H31" s="21" t="s">
        <v>75</v>
      </c>
      <c r="I31" s="21" t="s">
        <v>50</v>
      </c>
      <c r="J31" s="25">
        <v>413427</v>
      </c>
    </row>
    <row r="32" spans="1:15" ht="30" x14ac:dyDescent="0.25">
      <c r="B32" s="26" t="s">
        <v>72</v>
      </c>
      <c r="C32" s="27" t="s">
        <v>69</v>
      </c>
      <c r="D32" s="21" t="s">
        <v>62</v>
      </c>
      <c r="E32" s="21" t="s">
        <v>62</v>
      </c>
      <c r="F32" s="27" t="s">
        <v>73</v>
      </c>
      <c r="G32" s="27" t="s">
        <v>76</v>
      </c>
      <c r="H32" s="27" t="s">
        <v>75</v>
      </c>
      <c r="I32" s="27" t="s">
        <v>50</v>
      </c>
      <c r="J32" s="25">
        <v>424805</v>
      </c>
    </row>
    <row r="33" spans="1:10" ht="30" x14ac:dyDescent="0.25">
      <c r="B33" s="26" t="s">
        <v>72</v>
      </c>
      <c r="C33" s="27" t="s">
        <v>69</v>
      </c>
      <c r="D33" s="21" t="s">
        <v>62</v>
      </c>
      <c r="E33" s="21" t="s">
        <v>62</v>
      </c>
      <c r="F33" s="27" t="s">
        <v>73</v>
      </c>
      <c r="G33" s="27" t="s">
        <v>77</v>
      </c>
      <c r="H33" s="27" t="s">
        <v>75</v>
      </c>
      <c r="I33" s="27" t="s">
        <v>50</v>
      </c>
      <c r="J33" s="25">
        <v>563063</v>
      </c>
    </row>
    <row r="34" spans="1:10" x14ac:dyDescent="0.25">
      <c r="B34" s="26" t="s">
        <v>78</v>
      </c>
      <c r="C34" s="27" t="s">
        <v>69</v>
      </c>
      <c r="D34" s="21" t="s">
        <v>62</v>
      </c>
      <c r="E34" s="21" t="s">
        <v>62</v>
      </c>
      <c r="F34" s="27" t="s">
        <v>79</v>
      </c>
      <c r="G34" s="27" t="s">
        <v>80</v>
      </c>
      <c r="H34" s="27" t="s">
        <v>75</v>
      </c>
      <c r="I34" s="27" t="s">
        <v>50</v>
      </c>
      <c r="J34" s="25">
        <v>407500</v>
      </c>
    </row>
    <row r="35" spans="1:10" ht="30" x14ac:dyDescent="0.25">
      <c r="B35" s="20" t="s">
        <v>72</v>
      </c>
      <c r="C35" s="21" t="s">
        <v>69</v>
      </c>
      <c r="D35" s="21" t="s">
        <v>62</v>
      </c>
      <c r="E35" s="21" t="s">
        <v>62</v>
      </c>
      <c r="F35" s="21" t="s">
        <v>73</v>
      </c>
      <c r="G35" s="21" t="s">
        <v>81</v>
      </c>
      <c r="H35" s="21" t="s">
        <v>75</v>
      </c>
      <c r="I35" s="21" t="s">
        <v>50</v>
      </c>
      <c r="J35" s="25">
        <v>458943</v>
      </c>
    </row>
    <row r="36" spans="1:10" ht="16.5" x14ac:dyDescent="0.3">
      <c r="A36" s="34"/>
      <c r="B36" s="8" t="s">
        <v>82</v>
      </c>
      <c r="C36" s="8"/>
      <c r="D36" s="8"/>
      <c r="E36" s="8"/>
      <c r="F36" s="8"/>
      <c r="G36" s="8"/>
      <c r="H36" s="9" t="s">
        <v>3</v>
      </c>
      <c r="I36" s="9"/>
      <c r="J36" s="10">
        <f>SUM(J39:J80)</f>
        <v>3236780.74</v>
      </c>
    </row>
    <row r="37" spans="1:10" ht="16.5" x14ac:dyDescent="0.3">
      <c r="A37" s="34"/>
      <c r="B37" s="8"/>
      <c r="C37" s="8"/>
      <c r="D37" s="8"/>
      <c r="E37" s="8"/>
      <c r="F37" s="8"/>
      <c r="G37" s="8"/>
      <c r="H37" s="9"/>
      <c r="I37" s="9"/>
      <c r="J37" s="11"/>
    </row>
    <row r="38" spans="1:10" ht="30" x14ac:dyDescent="0.25">
      <c r="B38" s="12" t="s">
        <v>4</v>
      </c>
      <c r="C38" s="12" t="s">
        <v>5</v>
      </c>
      <c r="D38" s="12" t="s">
        <v>6</v>
      </c>
      <c r="E38" s="12" t="s">
        <v>7</v>
      </c>
      <c r="F38" s="12" t="s">
        <v>8</v>
      </c>
      <c r="G38" s="12" t="s">
        <v>9</v>
      </c>
      <c r="H38" s="12" t="s">
        <v>10</v>
      </c>
      <c r="I38" s="12" t="s">
        <v>11</v>
      </c>
      <c r="J38" s="13" t="s">
        <v>12</v>
      </c>
    </row>
    <row r="39" spans="1:10" x14ac:dyDescent="0.25">
      <c r="B39" s="20" t="s">
        <v>22</v>
      </c>
      <c r="C39" s="21" t="s">
        <v>83</v>
      </c>
      <c r="D39" s="21" t="s">
        <v>84</v>
      </c>
      <c r="E39" s="23" t="s">
        <v>85</v>
      </c>
      <c r="F39" s="21" t="s">
        <v>28</v>
      </c>
      <c r="G39" s="21" t="s">
        <v>35</v>
      </c>
      <c r="H39" s="21" t="s">
        <v>36</v>
      </c>
      <c r="I39" s="21" t="s">
        <v>29</v>
      </c>
      <c r="J39" s="25">
        <v>7176.88</v>
      </c>
    </row>
    <row r="40" spans="1:10" x14ac:dyDescent="0.25">
      <c r="B40" s="20" t="s">
        <v>22</v>
      </c>
      <c r="C40" s="21" t="s">
        <v>83</v>
      </c>
      <c r="D40" s="22" t="s">
        <v>84</v>
      </c>
      <c r="E40" s="23" t="s">
        <v>85</v>
      </c>
      <c r="F40" s="23" t="s">
        <v>86</v>
      </c>
      <c r="G40" s="23" t="s">
        <v>27</v>
      </c>
      <c r="H40" s="24" t="s">
        <v>28</v>
      </c>
      <c r="I40" s="23" t="s">
        <v>29</v>
      </c>
      <c r="J40" s="25">
        <v>6585</v>
      </c>
    </row>
    <row r="41" spans="1:10" x14ac:dyDescent="0.25">
      <c r="B41" s="20" t="s">
        <v>22</v>
      </c>
      <c r="C41" s="27" t="s">
        <v>83</v>
      </c>
      <c r="D41" s="27" t="s">
        <v>84</v>
      </c>
      <c r="E41" s="23" t="s">
        <v>85</v>
      </c>
      <c r="F41" s="27" t="s">
        <v>86</v>
      </c>
      <c r="G41" s="27" t="s">
        <v>34</v>
      </c>
      <c r="H41" s="27" t="s">
        <v>28</v>
      </c>
      <c r="I41" s="27" t="s">
        <v>29</v>
      </c>
      <c r="J41" s="25">
        <v>7319.17</v>
      </c>
    </row>
    <row r="42" spans="1:10" x14ac:dyDescent="0.25">
      <c r="B42" s="15" t="s">
        <v>22</v>
      </c>
      <c r="C42" s="16" t="s">
        <v>83</v>
      </c>
      <c r="D42" s="16" t="s">
        <v>84</v>
      </c>
      <c r="E42" s="16" t="s">
        <v>85</v>
      </c>
      <c r="F42" s="16" t="s">
        <v>86</v>
      </c>
      <c r="G42" s="16" t="s">
        <v>37</v>
      </c>
      <c r="H42" s="16" t="s">
        <v>28</v>
      </c>
      <c r="I42" s="16" t="s">
        <v>29</v>
      </c>
      <c r="J42" s="17">
        <v>9938</v>
      </c>
    </row>
    <row r="43" spans="1:10" ht="30" x14ac:dyDescent="0.25">
      <c r="B43" s="20" t="s">
        <v>87</v>
      </c>
      <c r="C43" s="21" t="s">
        <v>88</v>
      </c>
      <c r="D43" s="21" t="s">
        <v>89</v>
      </c>
      <c r="E43" s="21" t="s">
        <v>85</v>
      </c>
      <c r="F43" s="21" t="s">
        <v>39</v>
      </c>
      <c r="G43" s="21" t="s">
        <v>90</v>
      </c>
      <c r="H43" s="21" t="s">
        <v>19</v>
      </c>
      <c r="I43" s="21" t="s">
        <v>50</v>
      </c>
      <c r="J43" s="25">
        <v>4887.5</v>
      </c>
    </row>
    <row r="44" spans="1:10" ht="30" x14ac:dyDescent="0.25">
      <c r="B44" s="20" t="s">
        <v>91</v>
      </c>
      <c r="C44" s="21" t="s">
        <v>88</v>
      </c>
      <c r="D44" s="21" t="s">
        <v>89</v>
      </c>
      <c r="E44" s="21" t="s">
        <v>85</v>
      </c>
      <c r="F44" s="22" t="s">
        <v>39</v>
      </c>
      <c r="G44" s="23" t="s">
        <v>90</v>
      </c>
      <c r="H44" s="35" t="s">
        <v>19</v>
      </c>
      <c r="I44" s="23" t="s">
        <v>50</v>
      </c>
      <c r="J44" s="25">
        <v>1833</v>
      </c>
    </row>
    <row r="45" spans="1:10" ht="30" x14ac:dyDescent="0.25">
      <c r="B45" s="20" t="s">
        <v>92</v>
      </c>
      <c r="C45" s="21" t="s">
        <v>88</v>
      </c>
      <c r="D45" s="21" t="s">
        <v>89</v>
      </c>
      <c r="E45" s="21" t="s">
        <v>85</v>
      </c>
      <c r="F45" s="22" t="s">
        <v>39</v>
      </c>
      <c r="G45" s="23" t="s">
        <v>93</v>
      </c>
      <c r="H45" s="24" t="s">
        <v>19</v>
      </c>
      <c r="I45" s="23" t="s">
        <v>29</v>
      </c>
      <c r="J45" s="25">
        <v>9979</v>
      </c>
    </row>
    <row r="46" spans="1:10" x14ac:dyDescent="0.25">
      <c r="B46" s="20" t="s">
        <v>22</v>
      </c>
      <c r="C46" s="21" t="s">
        <v>88</v>
      </c>
      <c r="D46" s="21" t="s">
        <v>89</v>
      </c>
      <c r="E46" s="23" t="s">
        <v>85</v>
      </c>
      <c r="F46" s="21" t="s">
        <v>28</v>
      </c>
      <c r="G46" s="21" t="s">
        <v>35</v>
      </c>
      <c r="H46" s="21" t="s">
        <v>36</v>
      </c>
      <c r="I46" s="21" t="s">
        <v>29</v>
      </c>
      <c r="J46" s="25">
        <v>115010.62</v>
      </c>
    </row>
    <row r="47" spans="1:10" x14ac:dyDescent="0.25">
      <c r="B47" s="20" t="s">
        <v>22</v>
      </c>
      <c r="C47" s="21" t="s">
        <v>88</v>
      </c>
      <c r="D47" s="21" t="s">
        <v>89</v>
      </c>
      <c r="E47" s="23" t="s">
        <v>85</v>
      </c>
      <c r="F47" s="22" t="s">
        <v>94</v>
      </c>
      <c r="G47" s="23" t="s">
        <v>27</v>
      </c>
      <c r="H47" s="24" t="s">
        <v>28</v>
      </c>
      <c r="I47" s="23" t="s">
        <v>29</v>
      </c>
      <c r="J47" s="25">
        <v>96611</v>
      </c>
    </row>
    <row r="48" spans="1:10" x14ac:dyDescent="0.25">
      <c r="B48" s="20" t="s">
        <v>22</v>
      </c>
      <c r="C48" s="27" t="s">
        <v>88</v>
      </c>
      <c r="D48" s="27" t="s">
        <v>89</v>
      </c>
      <c r="E48" s="23" t="s">
        <v>85</v>
      </c>
      <c r="F48" s="27" t="s">
        <v>94</v>
      </c>
      <c r="G48" s="27" t="s">
        <v>34</v>
      </c>
      <c r="H48" s="27" t="s">
        <v>28</v>
      </c>
      <c r="I48" s="27" t="s">
        <v>29</v>
      </c>
      <c r="J48" s="25">
        <v>112921.86</v>
      </c>
    </row>
    <row r="49" spans="2:10" x14ac:dyDescent="0.25">
      <c r="B49" s="15" t="s">
        <v>22</v>
      </c>
      <c r="C49" s="16" t="s">
        <v>88</v>
      </c>
      <c r="D49" s="16" t="s">
        <v>89</v>
      </c>
      <c r="E49" s="16" t="s">
        <v>85</v>
      </c>
      <c r="F49" s="16" t="s">
        <v>94</v>
      </c>
      <c r="G49" s="16" t="s">
        <v>37</v>
      </c>
      <c r="H49" s="16" t="s">
        <v>28</v>
      </c>
      <c r="I49" s="16" t="s">
        <v>29</v>
      </c>
      <c r="J49" s="17">
        <v>112610</v>
      </c>
    </row>
    <row r="50" spans="2:10" ht="30" x14ac:dyDescent="0.25">
      <c r="B50" s="20" t="s">
        <v>92</v>
      </c>
      <c r="C50" s="21" t="s">
        <v>95</v>
      </c>
      <c r="D50" s="21" t="s">
        <v>96</v>
      </c>
      <c r="E50" s="21" t="s">
        <v>85</v>
      </c>
      <c r="F50" s="22" t="s">
        <v>39</v>
      </c>
      <c r="G50" s="23" t="s">
        <v>93</v>
      </c>
      <c r="H50" s="24" t="s">
        <v>19</v>
      </c>
      <c r="I50" s="23" t="s">
        <v>29</v>
      </c>
      <c r="J50" s="25">
        <v>9979</v>
      </c>
    </row>
    <row r="51" spans="2:10" ht="30" x14ac:dyDescent="0.25">
      <c r="B51" s="20" t="s">
        <v>87</v>
      </c>
      <c r="C51" s="21" t="s">
        <v>97</v>
      </c>
      <c r="D51" s="21" t="s">
        <v>96</v>
      </c>
      <c r="E51" s="21" t="s">
        <v>85</v>
      </c>
      <c r="F51" s="21" t="s">
        <v>39</v>
      </c>
      <c r="G51" s="21" t="s">
        <v>90</v>
      </c>
      <c r="H51" s="21" t="s">
        <v>19</v>
      </c>
      <c r="I51" s="21" t="s">
        <v>50</v>
      </c>
      <c r="J51" s="25">
        <v>39100</v>
      </c>
    </row>
    <row r="52" spans="2:10" ht="30" x14ac:dyDescent="0.25">
      <c r="B52" s="20" t="s">
        <v>91</v>
      </c>
      <c r="C52" s="21" t="s">
        <v>97</v>
      </c>
      <c r="D52" s="21" t="s">
        <v>96</v>
      </c>
      <c r="E52" s="21" t="s">
        <v>85</v>
      </c>
      <c r="F52" s="22" t="s">
        <v>39</v>
      </c>
      <c r="G52" s="23" t="s">
        <v>90</v>
      </c>
      <c r="H52" s="24" t="s">
        <v>19</v>
      </c>
      <c r="I52" s="23" t="s">
        <v>50</v>
      </c>
      <c r="J52" s="25">
        <v>14662</v>
      </c>
    </row>
    <row r="53" spans="2:10" x14ac:dyDescent="0.25">
      <c r="B53" s="20" t="s">
        <v>98</v>
      </c>
      <c r="C53" s="21" t="s">
        <v>88</v>
      </c>
      <c r="D53" s="21" t="s">
        <v>96</v>
      </c>
      <c r="E53" s="21" t="s">
        <v>85</v>
      </c>
      <c r="F53" s="22" t="s">
        <v>99</v>
      </c>
      <c r="G53" s="23" t="s">
        <v>100</v>
      </c>
      <c r="H53" s="24" t="s">
        <v>46</v>
      </c>
      <c r="I53" s="36" t="s">
        <v>50</v>
      </c>
      <c r="J53" s="25">
        <v>33811</v>
      </c>
    </row>
    <row r="54" spans="2:10" ht="30" x14ac:dyDescent="0.25">
      <c r="B54" s="26" t="s">
        <v>101</v>
      </c>
      <c r="C54" s="27" t="s">
        <v>102</v>
      </c>
      <c r="D54" s="27" t="s">
        <v>103</v>
      </c>
      <c r="E54" s="27" t="s">
        <v>85</v>
      </c>
      <c r="F54" s="27" t="s">
        <v>39</v>
      </c>
      <c r="G54" s="27" t="s">
        <v>104</v>
      </c>
      <c r="H54" s="27" t="s">
        <v>19</v>
      </c>
      <c r="I54" s="27" t="s">
        <v>50</v>
      </c>
      <c r="J54" s="25">
        <v>100000</v>
      </c>
    </row>
    <row r="55" spans="2:10" x14ac:dyDescent="0.25">
      <c r="B55" s="26" t="s">
        <v>105</v>
      </c>
      <c r="C55" s="27" t="s">
        <v>106</v>
      </c>
      <c r="D55" s="27" t="s">
        <v>103</v>
      </c>
      <c r="E55" s="27" t="s">
        <v>85</v>
      </c>
      <c r="F55" s="27" t="s">
        <v>28</v>
      </c>
      <c r="G55" s="27" t="s">
        <v>107</v>
      </c>
      <c r="H55" s="27" t="s">
        <v>36</v>
      </c>
      <c r="I55" s="27" t="s">
        <v>29</v>
      </c>
      <c r="J55" s="25">
        <f>85693*50%</f>
        <v>42846.5</v>
      </c>
    </row>
    <row r="56" spans="2:10" x14ac:dyDescent="0.25">
      <c r="B56" s="20" t="s">
        <v>108</v>
      </c>
      <c r="C56" s="21" t="s">
        <v>109</v>
      </c>
      <c r="D56" s="21" t="s">
        <v>103</v>
      </c>
      <c r="E56" s="21" t="s">
        <v>85</v>
      </c>
      <c r="F56" s="21" t="s">
        <v>110</v>
      </c>
      <c r="G56" s="21" t="s">
        <v>111</v>
      </c>
      <c r="H56" s="22" t="s">
        <v>46</v>
      </c>
      <c r="I56" s="23" t="s">
        <v>50</v>
      </c>
      <c r="J56" s="25">
        <v>10586</v>
      </c>
    </row>
    <row r="57" spans="2:10" x14ac:dyDescent="0.25">
      <c r="B57" s="20" t="s">
        <v>108</v>
      </c>
      <c r="C57" s="21" t="s">
        <v>109</v>
      </c>
      <c r="D57" s="21" t="s">
        <v>103</v>
      </c>
      <c r="E57" s="21" t="s">
        <v>85</v>
      </c>
      <c r="F57" s="21" t="s">
        <v>110</v>
      </c>
      <c r="G57" s="21" t="s">
        <v>112</v>
      </c>
      <c r="H57" s="21" t="s">
        <v>19</v>
      </c>
      <c r="I57" s="21" t="s">
        <v>50</v>
      </c>
      <c r="J57" s="25">
        <v>142029</v>
      </c>
    </row>
    <row r="58" spans="2:10" ht="30" x14ac:dyDescent="0.25">
      <c r="B58" s="20" t="s">
        <v>113</v>
      </c>
      <c r="C58" s="21" t="s">
        <v>114</v>
      </c>
      <c r="D58" s="21" t="s">
        <v>85</v>
      </c>
      <c r="E58" s="21" t="s">
        <v>85</v>
      </c>
      <c r="F58" s="21" t="s">
        <v>115</v>
      </c>
      <c r="G58" s="21" t="s">
        <v>116</v>
      </c>
      <c r="H58" s="22" t="s">
        <v>33</v>
      </c>
      <c r="I58" s="23" t="s">
        <v>29</v>
      </c>
      <c r="J58" s="25">
        <v>3000</v>
      </c>
    </row>
    <row r="59" spans="2:10" x14ac:dyDescent="0.25">
      <c r="B59" s="20" t="s">
        <v>22</v>
      </c>
      <c r="C59" s="21" t="s">
        <v>117</v>
      </c>
      <c r="D59" s="21" t="s">
        <v>118</v>
      </c>
      <c r="E59" s="23" t="s">
        <v>85</v>
      </c>
      <c r="F59" s="21" t="s">
        <v>28</v>
      </c>
      <c r="G59" s="21" t="s">
        <v>35</v>
      </c>
      <c r="H59" s="21" t="s">
        <v>36</v>
      </c>
      <c r="I59" s="21" t="s">
        <v>29</v>
      </c>
      <c r="J59" s="25">
        <v>3239.5</v>
      </c>
    </row>
    <row r="60" spans="2:10" x14ac:dyDescent="0.25">
      <c r="B60" s="20" t="s">
        <v>22</v>
      </c>
      <c r="C60" s="21" t="s">
        <v>117</v>
      </c>
      <c r="D60" s="21" t="s">
        <v>118</v>
      </c>
      <c r="E60" s="23" t="s">
        <v>85</v>
      </c>
      <c r="F60" s="22" t="s">
        <v>119</v>
      </c>
      <c r="G60" s="23" t="s">
        <v>27</v>
      </c>
      <c r="H60" s="24" t="s">
        <v>28</v>
      </c>
      <c r="I60" s="23" t="s">
        <v>29</v>
      </c>
      <c r="J60" s="25">
        <v>2749</v>
      </c>
    </row>
    <row r="61" spans="2:10" x14ac:dyDescent="0.25">
      <c r="B61" s="20" t="s">
        <v>22</v>
      </c>
      <c r="C61" s="27" t="s">
        <v>117</v>
      </c>
      <c r="D61" s="27" t="s">
        <v>118</v>
      </c>
      <c r="E61" s="23" t="s">
        <v>85</v>
      </c>
      <c r="F61" s="27" t="s">
        <v>119</v>
      </c>
      <c r="G61" s="27" t="s">
        <v>34</v>
      </c>
      <c r="H61" s="27" t="s">
        <v>28</v>
      </c>
      <c r="I61" s="27" t="s">
        <v>29</v>
      </c>
      <c r="J61" s="25">
        <v>3544.02</v>
      </c>
    </row>
    <row r="62" spans="2:10" x14ac:dyDescent="0.25">
      <c r="B62" s="15" t="s">
        <v>22</v>
      </c>
      <c r="C62" s="16" t="s">
        <v>117</v>
      </c>
      <c r="D62" s="16" t="s">
        <v>118</v>
      </c>
      <c r="E62" s="16" t="s">
        <v>85</v>
      </c>
      <c r="F62" s="16" t="s">
        <v>119</v>
      </c>
      <c r="G62" s="16" t="s">
        <v>37</v>
      </c>
      <c r="H62" s="16" t="s">
        <v>28</v>
      </c>
      <c r="I62" s="16" t="s">
        <v>29</v>
      </c>
      <c r="J62" s="17">
        <v>3039</v>
      </c>
    </row>
    <row r="63" spans="2:10" x14ac:dyDescent="0.25">
      <c r="B63" s="20" t="s">
        <v>22</v>
      </c>
      <c r="C63" s="21" t="s">
        <v>120</v>
      </c>
      <c r="D63" s="21" t="s">
        <v>121</v>
      </c>
      <c r="E63" s="23" t="s">
        <v>85</v>
      </c>
      <c r="F63" s="21" t="s">
        <v>28</v>
      </c>
      <c r="G63" s="21" t="s">
        <v>35</v>
      </c>
      <c r="H63" s="21" t="s">
        <v>36</v>
      </c>
      <c r="I63" s="21" t="s">
        <v>29</v>
      </c>
      <c r="J63" s="25">
        <v>1990</v>
      </c>
    </row>
    <row r="64" spans="2:10" x14ac:dyDescent="0.25">
      <c r="B64" s="20" t="s">
        <v>22</v>
      </c>
      <c r="C64" s="21" t="s">
        <v>97</v>
      </c>
      <c r="D64" s="21" t="s">
        <v>122</v>
      </c>
      <c r="E64" s="23" t="s">
        <v>85</v>
      </c>
      <c r="F64" s="21" t="s">
        <v>28</v>
      </c>
      <c r="G64" s="21" t="s">
        <v>35</v>
      </c>
      <c r="H64" s="21" t="s">
        <v>36</v>
      </c>
      <c r="I64" s="21" t="s">
        <v>29</v>
      </c>
      <c r="J64" s="25">
        <v>66488</v>
      </c>
    </row>
    <row r="65" spans="1:15" x14ac:dyDescent="0.25">
      <c r="B65" s="20" t="s">
        <v>22</v>
      </c>
      <c r="C65" s="21" t="s">
        <v>97</v>
      </c>
      <c r="D65" s="21" t="s">
        <v>122</v>
      </c>
      <c r="E65" s="23" t="s">
        <v>85</v>
      </c>
      <c r="F65" s="21" t="s">
        <v>123</v>
      </c>
      <c r="G65" s="21" t="s">
        <v>27</v>
      </c>
      <c r="H65" s="22" t="s">
        <v>28</v>
      </c>
      <c r="I65" s="23" t="s">
        <v>29</v>
      </c>
      <c r="J65" s="25">
        <v>56537</v>
      </c>
    </row>
    <row r="66" spans="1:15" x14ac:dyDescent="0.25">
      <c r="B66" s="20" t="s">
        <v>22</v>
      </c>
      <c r="C66" s="27" t="s">
        <v>97</v>
      </c>
      <c r="D66" s="27" t="s">
        <v>122</v>
      </c>
      <c r="E66" s="23" t="s">
        <v>85</v>
      </c>
      <c r="F66" s="27" t="s">
        <v>123</v>
      </c>
      <c r="G66" s="27" t="s">
        <v>34</v>
      </c>
      <c r="H66" s="27" t="s">
        <v>28</v>
      </c>
      <c r="I66" s="27" t="s">
        <v>29</v>
      </c>
      <c r="J66" s="25">
        <v>62837.770000000004</v>
      </c>
    </row>
    <row r="67" spans="1:15" x14ac:dyDescent="0.25">
      <c r="B67" s="15" t="s">
        <v>22</v>
      </c>
      <c r="C67" s="16" t="s">
        <v>97</v>
      </c>
      <c r="D67" s="16" t="s">
        <v>122</v>
      </c>
      <c r="E67" s="16" t="s">
        <v>85</v>
      </c>
      <c r="F67" s="16" t="s">
        <v>123</v>
      </c>
      <c r="G67" s="16" t="s">
        <v>37</v>
      </c>
      <c r="H67" s="16" t="s">
        <v>28</v>
      </c>
      <c r="I67" s="16" t="s">
        <v>29</v>
      </c>
      <c r="J67" s="17">
        <v>54039</v>
      </c>
    </row>
    <row r="68" spans="1:15" x14ac:dyDescent="0.25">
      <c r="B68" s="26" t="s">
        <v>105</v>
      </c>
      <c r="C68" s="27" t="s">
        <v>124</v>
      </c>
      <c r="D68" s="27" t="s">
        <v>125</v>
      </c>
      <c r="E68" s="27" t="s">
        <v>85</v>
      </c>
      <c r="F68" s="27" t="s">
        <v>28</v>
      </c>
      <c r="G68" s="27" t="s">
        <v>107</v>
      </c>
      <c r="H68" s="27" t="s">
        <v>36</v>
      </c>
      <c r="I68" s="27" t="s">
        <v>29</v>
      </c>
      <c r="J68" s="25">
        <f>85693*10%</f>
        <v>8569.3000000000011</v>
      </c>
    </row>
    <row r="69" spans="1:15" x14ac:dyDescent="0.25">
      <c r="B69" s="26" t="s">
        <v>105</v>
      </c>
      <c r="C69" s="27" t="s">
        <v>126</v>
      </c>
      <c r="D69" s="27" t="s">
        <v>125</v>
      </c>
      <c r="E69" s="27" t="s">
        <v>85</v>
      </c>
      <c r="F69" s="27" t="s">
        <v>28</v>
      </c>
      <c r="G69" s="27" t="s">
        <v>107</v>
      </c>
      <c r="H69" s="27" t="s">
        <v>36</v>
      </c>
      <c r="I69" s="27" t="s">
        <v>29</v>
      </c>
      <c r="J69" s="25">
        <f>85693*20%</f>
        <v>17138.600000000002</v>
      </c>
    </row>
    <row r="70" spans="1:15" x14ac:dyDescent="0.25">
      <c r="B70" s="26" t="s">
        <v>105</v>
      </c>
      <c r="C70" s="27" t="s">
        <v>127</v>
      </c>
      <c r="D70" s="27" t="s">
        <v>125</v>
      </c>
      <c r="E70" s="27" t="s">
        <v>85</v>
      </c>
      <c r="F70" s="27" t="s">
        <v>28</v>
      </c>
      <c r="G70" s="27" t="s">
        <v>107</v>
      </c>
      <c r="H70" s="27" t="s">
        <v>36</v>
      </c>
      <c r="I70" s="27" t="s">
        <v>29</v>
      </c>
      <c r="J70" s="25">
        <f>85693*20%</f>
        <v>17138.600000000002</v>
      </c>
    </row>
    <row r="71" spans="1:15" x14ac:dyDescent="0.25">
      <c r="B71" s="20" t="s">
        <v>128</v>
      </c>
      <c r="C71" s="21" t="s">
        <v>129</v>
      </c>
      <c r="D71" s="21" t="s">
        <v>125</v>
      </c>
      <c r="E71" s="21" t="s">
        <v>85</v>
      </c>
      <c r="F71" s="22" t="s">
        <v>130</v>
      </c>
      <c r="G71" s="23" t="s">
        <v>131</v>
      </c>
      <c r="H71" s="35" t="s">
        <v>19</v>
      </c>
      <c r="I71" s="23" t="s">
        <v>50</v>
      </c>
      <c r="J71" s="25">
        <v>58023</v>
      </c>
    </row>
    <row r="72" spans="1:15" ht="30" x14ac:dyDescent="0.25">
      <c r="B72" s="20" t="s">
        <v>132</v>
      </c>
      <c r="C72" s="21" t="s">
        <v>133</v>
      </c>
      <c r="D72" s="21" t="s">
        <v>134</v>
      </c>
      <c r="E72" s="21" t="s">
        <v>85</v>
      </c>
      <c r="F72" s="21" t="s">
        <v>39</v>
      </c>
      <c r="G72" s="21" t="s">
        <v>135</v>
      </c>
      <c r="H72" s="21" t="s">
        <v>19</v>
      </c>
      <c r="I72" s="21" t="s">
        <v>50</v>
      </c>
      <c r="J72" s="25">
        <v>1330999</v>
      </c>
    </row>
    <row r="73" spans="1:15" ht="30" x14ac:dyDescent="0.25">
      <c r="B73" s="20" t="s">
        <v>132</v>
      </c>
      <c r="C73" s="21" t="s">
        <v>133</v>
      </c>
      <c r="D73" s="21" t="s">
        <v>134</v>
      </c>
      <c r="E73" s="21" t="s">
        <v>85</v>
      </c>
      <c r="F73" s="21" t="s">
        <v>39</v>
      </c>
      <c r="G73" s="21" t="s">
        <v>135</v>
      </c>
      <c r="H73" s="22" t="s">
        <v>19</v>
      </c>
      <c r="I73" s="23" t="s">
        <v>50</v>
      </c>
      <c r="J73" s="25">
        <v>109778</v>
      </c>
    </row>
    <row r="74" spans="1:15" customFormat="1" ht="30.75" x14ac:dyDescent="0.3">
      <c r="A74" s="33"/>
      <c r="B74" s="31">
        <v>14014</v>
      </c>
      <c r="C74" s="32" t="s">
        <v>133</v>
      </c>
      <c r="D74" s="23" t="s">
        <v>134</v>
      </c>
      <c r="E74" s="23" t="s">
        <v>85</v>
      </c>
      <c r="F74" s="24" t="s">
        <v>39</v>
      </c>
      <c r="G74" s="37" t="s">
        <v>135</v>
      </c>
      <c r="H74" s="24" t="s">
        <v>19</v>
      </c>
      <c r="I74" s="23" t="s">
        <v>50</v>
      </c>
      <c r="J74" s="25">
        <v>107778</v>
      </c>
      <c r="K74" s="18"/>
      <c r="L74" s="18"/>
      <c r="M74" s="18"/>
      <c r="N74" s="19"/>
      <c r="O74" s="19"/>
    </row>
    <row r="75" spans="1:15" customFormat="1" ht="16.5" x14ac:dyDescent="0.3">
      <c r="A75" s="33"/>
      <c r="B75" s="20" t="s">
        <v>22</v>
      </c>
      <c r="C75" s="21" t="s">
        <v>136</v>
      </c>
      <c r="D75" s="21" t="s">
        <v>134</v>
      </c>
      <c r="E75" s="23" t="s">
        <v>85</v>
      </c>
      <c r="F75" s="21" t="s">
        <v>137</v>
      </c>
      <c r="G75" s="21" t="s">
        <v>27</v>
      </c>
      <c r="H75" s="22" t="s">
        <v>28</v>
      </c>
      <c r="I75" s="23" t="s">
        <v>29</v>
      </c>
      <c r="J75" s="25">
        <v>49860</v>
      </c>
      <c r="K75" s="18"/>
      <c r="L75" s="18"/>
      <c r="M75" s="18"/>
      <c r="N75" s="19"/>
      <c r="O75" s="19"/>
    </row>
    <row r="76" spans="1:15" customFormat="1" ht="16.5" x14ac:dyDescent="0.3">
      <c r="A76" s="33"/>
      <c r="B76" s="20" t="s">
        <v>22</v>
      </c>
      <c r="C76" s="27" t="s">
        <v>136</v>
      </c>
      <c r="D76" s="27" t="s">
        <v>134</v>
      </c>
      <c r="E76" s="23" t="s">
        <v>85</v>
      </c>
      <c r="F76" s="27" t="s">
        <v>137</v>
      </c>
      <c r="G76" s="27" t="s">
        <v>34</v>
      </c>
      <c r="H76" s="27" t="s">
        <v>28</v>
      </c>
      <c r="I76" s="27" t="s">
        <v>29</v>
      </c>
      <c r="J76" s="25">
        <v>101841.79</v>
      </c>
      <c r="K76" s="18"/>
      <c r="L76" s="18"/>
      <c r="M76" s="18"/>
      <c r="N76" s="19"/>
      <c r="O76" s="19"/>
    </row>
    <row r="77" spans="1:15" customFormat="1" ht="16.5" x14ac:dyDescent="0.3">
      <c r="A77" s="33"/>
      <c r="B77" s="20" t="s">
        <v>22</v>
      </c>
      <c r="C77" s="21" t="s">
        <v>136</v>
      </c>
      <c r="D77" s="21" t="s">
        <v>134</v>
      </c>
      <c r="E77" s="23" t="s">
        <v>85</v>
      </c>
      <c r="F77" s="21" t="s">
        <v>28</v>
      </c>
      <c r="G77" s="21" t="s">
        <v>35</v>
      </c>
      <c r="H77" s="21" t="s">
        <v>36</v>
      </c>
      <c r="I77" s="21" t="s">
        <v>29</v>
      </c>
      <c r="J77" s="25">
        <v>32651.629999999997</v>
      </c>
      <c r="K77" s="18"/>
      <c r="L77" s="18"/>
      <c r="M77" s="18"/>
      <c r="N77" s="19"/>
      <c r="O77" s="19"/>
    </row>
    <row r="78" spans="1:15" customFormat="1" ht="16.5" x14ac:dyDescent="0.3">
      <c r="A78" s="33"/>
      <c r="B78" s="15" t="s">
        <v>138</v>
      </c>
      <c r="C78" s="16" t="s">
        <v>139</v>
      </c>
      <c r="D78" s="16" t="s">
        <v>134</v>
      </c>
      <c r="E78" s="16" t="s">
        <v>85</v>
      </c>
      <c r="F78" s="16" t="s">
        <v>140</v>
      </c>
      <c r="G78" s="16" t="s">
        <v>141</v>
      </c>
      <c r="H78" s="16" t="s">
        <v>19</v>
      </c>
      <c r="I78" s="16" t="s">
        <v>50</v>
      </c>
      <c r="J78" s="17">
        <v>75089.5</v>
      </c>
      <c r="K78" s="18"/>
      <c r="L78" s="18"/>
      <c r="M78" s="18"/>
      <c r="N78" s="19"/>
      <c r="O78" s="19"/>
    </row>
    <row r="79" spans="1:15" customFormat="1" ht="16.5" x14ac:dyDescent="0.3">
      <c r="A79" s="33"/>
      <c r="B79" s="15" t="s">
        <v>138</v>
      </c>
      <c r="C79" s="16" t="s">
        <v>142</v>
      </c>
      <c r="D79" s="16" t="s">
        <v>134</v>
      </c>
      <c r="E79" s="16" t="s">
        <v>85</v>
      </c>
      <c r="F79" s="16" t="s">
        <v>140</v>
      </c>
      <c r="G79" s="16" t="s">
        <v>141</v>
      </c>
      <c r="H79" s="16" t="s">
        <v>19</v>
      </c>
      <c r="I79" s="16" t="s">
        <v>50</v>
      </c>
      <c r="J79" s="17">
        <v>75089.5</v>
      </c>
      <c r="K79" s="18"/>
      <c r="L79" s="38"/>
      <c r="M79" s="18"/>
      <c r="N79" s="19"/>
      <c r="O79" s="19"/>
    </row>
    <row r="80" spans="1:15" customFormat="1" ht="16.5" x14ac:dyDescent="0.3">
      <c r="A80" s="33"/>
      <c r="B80" s="15" t="s">
        <v>22</v>
      </c>
      <c r="C80" s="16" t="s">
        <v>136</v>
      </c>
      <c r="D80" s="16" t="s">
        <v>134</v>
      </c>
      <c r="E80" s="16" t="s">
        <v>85</v>
      </c>
      <c r="F80" s="16" t="s">
        <v>137</v>
      </c>
      <c r="G80" s="16" t="s">
        <v>37</v>
      </c>
      <c r="H80" s="16" t="s">
        <v>28</v>
      </c>
      <c r="I80" s="16" t="s">
        <v>29</v>
      </c>
      <c r="J80" s="17">
        <v>117475</v>
      </c>
      <c r="K80" s="18"/>
      <c r="L80" s="38"/>
      <c r="M80" s="18"/>
      <c r="N80" s="19"/>
      <c r="O80" s="19"/>
    </row>
    <row r="81" spans="1:15" ht="16.5" x14ac:dyDescent="0.3">
      <c r="A81" s="34"/>
      <c r="B81" s="8" t="s">
        <v>143</v>
      </c>
      <c r="C81" s="8"/>
      <c r="D81" s="8"/>
      <c r="E81" s="8"/>
      <c r="F81" s="8"/>
      <c r="G81" s="8"/>
      <c r="H81" s="9" t="s">
        <v>3</v>
      </c>
      <c r="I81" s="9"/>
      <c r="J81" s="10">
        <f>SUM(J84:J145)</f>
        <v>6584505.6799999988</v>
      </c>
    </row>
    <row r="82" spans="1:15" ht="16.5" x14ac:dyDescent="0.3">
      <c r="A82" s="34"/>
      <c r="B82" s="8"/>
      <c r="C82" s="8"/>
      <c r="D82" s="8"/>
      <c r="E82" s="8"/>
      <c r="F82" s="8"/>
      <c r="G82" s="8"/>
      <c r="H82" s="9"/>
      <c r="I82" s="9"/>
      <c r="J82" s="11"/>
    </row>
    <row r="83" spans="1:15" ht="30.75" x14ac:dyDescent="0.3">
      <c r="A83" s="34"/>
      <c r="B83" s="12" t="s">
        <v>4</v>
      </c>
      <c r="C83" s="12" t="s">
        <v>5</v>
      </c>
      <c r="D83" s="12" t="s">
        <v>6</v>
      </c>
      <c r="E83" s="12" t="s">
        <v>7</v>
      </c>
      <c r="F83" s="12" t="s">
        <v>8</v>
      </c>
      <c r="G83" s="12" t="s">
        <v>9</v>
      </c>
      <c r="H83" s="12" t="s">
        <v>10</v>
      </c>
      <c r="I83" s="12" t="s">
        <v>11</v>
      </c>
      <c r="J83" s="13" t="s">
        <v>12</v>
      </c>
    </row>
    <row r="84" spans="1:15" ht="16.5" x14ac:dyDescent="0.3">
      <c r="B84" s="20" t="s">
        <v>144</v>
      </c>
      <c r="C84" s="21" t="s">
        <v>145</v>
      </c>
      <c r="D84" s="22" t="s">
        <v>146</v>
      </c>
      <c r="E84" s="23" t="s">
        <v>147</v>
      </c>
      <c r="F84" s="24" t="s">
        <v>148</v>
      </c>
      <c r="G84" s="23" t="s">
        <v>149</v>
      </c>
      <c r="H84" s="24" t="s">
        <v>33</v>
      </c>
      <c r="I84" s="23" t="s">
        <v>47</v>
      </c>
      <c r="J84" s="25">
        <v>66469</v>
      </c>
      <c r="K84" s="39"/>
      <c r="L84" s="39"/>
      <c r="M84" s="39"/>
      <c r="N84" s="40"/>
      <c r="O84" s="40"/>
    </row>
    <row r="85" spans="1:15" ht="16.5" x14ac:dyDescent="0.3">
      <c r="B85" s="20" t="s">
        <v>150</v>
      </c>
      <c r="C85" s="21" t="s">
        <v>151</v>
      </c>
      <c r="D85" s="21" t="s">
        <v>146</v>
      </c>
      <c r="E85" s="21" t="s">
        <v>147</v>
      </c>
      <c r="F85" s="21" t="s">
        <v>148</v>
      </c>
      <c r="G85" s="21" t="s">
        <v>152</v>
      </c>
      <c r="H85" s="21" t="s">
        <v>33</v>
      </c>
      <c r="I85" s="21" t="s">
        <v>47</v>
      </c>
      <c r="J85" s="25">
        <v>39864.800000000003</v>
      </c>
      <c r="K85" s="39"/>
      <c r="L85" s="39"/>
      <c r="M85" s="39"/>
      <c r="N85" s="40"/>
      <c r="O85" s="40"/>
    </row>
    <row r="86" spans="1:15" ht="30.75" x14ac:dyDescent="0.3">
      <c r="B86" s="20" t="s">
        <v>153</v>
      </c>
      <c r="C86" s="21" t="s">
        <v>151</v>
      </c>
      <c r="D86" s="21" t="s">
        <v>146</v>
      </c>
      <c r="E86" s="21" t="s">
        <v>147</v>
      </c>
      <c r="F86" s="21" t="s">
        <v>154</v>
      </c>
      <c r="G86" s="21" t="s">
        <v>155</v>
      </c>
      <c r="H86" s="21" t="s">
        <v>33</v>
      </c>
      <c r="I86" s="21" t="s">
        <v>20</v>
      </c>
      <c r="J86" s="25">
        <v>2042875</v>
      </c>
      <c r="K86" s="39"/>
      <c r="L86" s="39"/>
      <c r="M86" s="39"/>
      <c r="N86" s="40"/>
      <c r="O86" s="40"/>
    </row>
    <row r="87" spans="1:15" ht="16.5" x14ac:dyDescent="0.3">
      <c r="B87" s="20" t="s">
        <v>144</v>
      </c>
      <c r="C87" s="21" t="s">
        <v>151</v>
      </c>
      <c r="D87" s="21" t="s">
        <v>146</v>
      </c>
      <c r="E87" s="21" t="s">
        <v>147</v>
      </c>
      <c r="F87" s="21" t="s">
        <v>148</v>
      </c>
      <c r="G87" s="21" t="s">
        <v>149</v>
      </c>
      <c r="H87" s="22" t="s">
        <v>33</v>
      </c>
      <c r="I87" s="23" t="s">
        <v>47</v>
      </c>
      <c r="J87" s="25">
        <v>66469</v>
      </c>
      <c r="K87" s="39"/>
      <c r="L87" s="39"/>
      <c r="M87" s="39"/>
      <c r="N87" s="40"/>
      <c r="O87" s="40"/>
    </row>
    <row r="88" spans="1:15" ht="30.75" x14ac:dyDescent="0.3">
      <c r="B88" s="20" t="s">
        <v>156</v>
      </c>
      <c r="C88" s="21" t="s">
        <v>157</v>
      </c>
      <c r="D88" s="21" t="s">
        <v>146</v>
      </c>
      <c r="E88" s="21" t="s">
        <v>147</v>
      </c>
      <c r="F88" s="21" t="s">
        <v>154</v>
      </c>
      <c r="G88" s="21" t="s">
        <v>158</v>
      </c>
      <c r="H88" s="22" t="s">
        <v>33</v>
      </c>
      <c r="I88" s="23" t="s">
        <v>47</v>
      </c>
      <c r="J88" s="25">
        <v>77066</v>
      </c>
      <c r="K88" s="41"/>
      <c r="L88" s="42"/>
      <c r="M88" s="39"/>
      <c r="N88" s="40"/>
      <c r="O88" s="40"/>
    </row>
    <row r="89" spans="1:15" ht="30.75" x14ac:dyDescent="0.3">
      <c r="B89" s="20" t="s">
        <v>159</v>
      </c>
      <c r="C89" s="21" t="s">
        <v>157</v>
      </c>
      <c r="D89" s="21" t="s">
        <v>146</v>
      </c>
      <c r="E89" s="21" t="s">
        <v>147</v>
      </c>
      <c r="F89" s="21" t="s">
        <v>160</v>
      </c>
      <c r="G89" s="21" t="s">
        <v>161</v>
      </c>
      <c r="H89" s="22" t="s">
        <v>33</v>
      </c>
      <c r="I89" s="23" t="s">
        <v>47</v>
      </c>
      <c r="J89" s="25">
        <v>46329</v>
      </c>
      <c r="K89" s="41"/>
      <c r="L89" s="42"/>
      <c r="M89" s="39"/>
      <c r="N89" s="40"/>
      <c r="O89" s="40"/>
    </row>
    <row r="90" spans="1:15" ht="30.75" x14ac:dyDescent="0.3">
      <c r="B90" s="20" t="s">
        <v>162</v>
      </c>
      <c r="C90" s="21" t="s">
        <v>157</v>
      </c>
      <c r="D90" s="21" t="s">
        <v>146</v>
      </c>
      <c r="E90" s="21" t="s">
        <v>147</v>
      </c>
      <c r="F90" s="22" t="s">
        <v>163</v>
      </c>
      <c r="G90" s="23" t="s">
        <v>161</v>
      </c>
      <c r="H90" s="24" t="s">
        <v>33</v>
      </c>
      <c r="I90" s="23" t="s">
        <v>47</v>
      </c>
      <c r="J90" s="25">
        <v>46329</v>
      </c>
      <c r="K90" s="41"/>
      <c r="L90" s="42"/>
      <c r="M90" s="39"/>
      <c r="N90" s="40"/>
      <c r="O90" s="40"/>
    </row>
    <row r="91" spans="1:15" ht="30.75" x14ac:dyDescent="0.3">
      <c r="B91" s="20" t="s">
        <v>164</v>
      </c>
      <c r="C91" s="21" t="s">
        <v>157</v>
      </c>
      <c r="D91" s="21" t="s">
        <v>146</v>
      </c>
      <c r="E91" s="21" t="s">
        <v>147</v>
      </c>
      <c r="F91" s="21" t="s">
        <v>165</v>
      </c>
      <c r="G91" s="21" t="s">
        <v>161</v>
      </c>
      <c r="H91" s="22" t="s">
        <v>33</v>
      </c>
      <c r="I91" s="23" t="s">
        <v>47</v>
      </c>
      <c r="J91" s="25">
        <v>46329</v>
      </c>
      <c r="K91" s="39"/>
      <c r="L91" s="39"/>
      <c r="M91" s="39"/>
      <c r="N91" s="40"/>
      <c r="O91" s="40"/>
    </row>
    <row r="92" spans="1:15" ht="30.75" x14ac:dyDescent="0.3">
      <c r="B92" s="26" t="s">
        <v>166</v>
      </c>
      <c r="C92" s="27" t="s">
        <v>167</v>
      </c>
      <c r="D92" s="27" t="s">
        <v>146</v>
      </c>
      <c r="E92" s="27" t="s">
        <v>147</v>
      </c>
      <c r="F92" s="27" t="s">
        <v>168</v>
      </c>
      <c r="G92" s="27" t="s">
        <v>169</v>
      </c>
      <c r="H92" s="27" t="s">
        <v>33</v>
      </c>
      <c r="I92" s="27" t="s">
        <v>170</v>
      </c>
      <c r="J92" s="25">
        <f>792000/2</f>
        <v>396000</v>
      </c>
      <c r="K92" s="41"/>
      <c r="L92" s="42"/>
      <c r="M92" s="39"/>
      <c r="N92" s="39"/>
      <c r="O92" s="39"/>
    </row>
    <row r="93" spans="1:15" ht="16.5" x14ac:dyDescent="0.3">
      <c r="B93" s="20" t="s">
        <v>150</v>
      </c>
      <c r="C93" s="21" t="s">
        <v>171</v>
      </c>
      <c r="D93" s="21" t="s">
        <v>146</v>
      </c>
      <c r="E93" s="21" t="s">
        <v>147</v>
      </c>
      <c r="F93" s="21" t="s">
        <v>148</v>
      </c>
      <c r="G93" s="21" t="s">
        <v>152</v>
      </c>
      <c r="H93" s="21" t="s">
        <v>33</v>
      </c>
      <c r="I93" s="21" t="s">
        <v>47</v>
      </c>
      <c r="J93" s="25">
        <v>19932.400000000001</v>
      </c>
      <c r="K93" s="41"/>
      <c r="L93" s="42"/>
      <c r="M93" s="39"/>
      <c r="N93" s="39"/>
      <c r="O93" s="39"/>
    </row>
    <row r="94" spans="1:15" ht="30.75" x14ac:dyDescent="0.3">
      <c r="B94" s="20" t="s">
        <v>153</v>
      </c>
      <c r="C94" s="21" t="s">
        <v>171</v>
      </c>
      <c r="D94" s="21" t="s">
        <v>146</v>
      </c>
      <c r="E94" s="21" t="s">
        <v>147</v>
      </c>
      <c r="F94" s="21" t="s">
        <v>154</v>
      </c>
      <c r="G94" s="21" t="s">
        <v>155</v>
      </c>
      <c r="H94" s="21" t="s">
        <v>33</v>
      </c>
      <c r="I94" s="21" t="s">
        <v>20</v>
      </c>
      <c r="J94" s="25">
        <v>346250</v>
      </c>
      <c r="K94" s="41"/>
      <c r="L94" s="42"/>
      <c r="M94" s="39"/>
      <c r="N94" s="39"/>
      <c r="O94" s="39"/>
    </row>
    <row r="95" spans="1:15" ht="45.75" x14ac:dyDescent="0.3">
      <c r="B95" s="26" t="s">
        <v>172</v>
      </c>
      <c r="C95" s="27" t="s">
        <v>171</v>
      </c>
      <c r="D95" s="27" t="s">
        <v>146</v>
      </c>
      <c r="E95" s="27" t="s">
        <v>147</v>
      </c>
      <c r="F95" s="27" t="s">
        <v>154</v>
      </c>
      <c r="G95" s="27" t="s">
        <v>173</v>
      </c>
      <c r="H95" s="27" t="s">
        <v>33</v>
      </c>
      <c r="I95" s="27" t="s">
        <v>174</v>
      </c>
      <c r="J95" s="25">
        <f>338740*25%</f>
        <v>84685</v>
      </c>
      <c r="K95" s="41"/>
      <c r="L95" s="42"/>
      <c r="M95" s="39"/>
      <c r="N95" s="39"/>
      <c r="O95" s="39"/>
    </row>
    <row r="96" spans="1:15" ht="45.75" x14ac:dyDescent="0.3">
      <c r="B96" s="26" t="s">
        <v>172</v>
      </c>
      <c r="C96" s="27" t="s">
        <v>175</v>
      </c>
      <c r="D96" s="27" t="s">
        <v>146</v>
      </c>
      <c r="E96" s="27" t="s">
        <v>147</v>
      </c>
      <c r="F96" s="27" t="s">
        <v>154</v>
      </c>
      <c r="G96" s="27" t="s">
        <v>173</v>
      </c>
      <c r="H96" s="27" t="s">
        <v>33</v>
      </c>
      <c r="I96" s="27" t="s">
        <v>174</v>
      </c>
      <c r="J96" s="25">
        <f>338740*25%</f>
        <v>84685</v>
      </c>
      <c r="K96" s="39"/>
      <c r="L96" s="40"/>
      <c r="M96" s="40"/>
      <c r="N96" s="40"/>
      <c r="O96" s="40"/>
    </row>
    <row r="97" spans="2:15" ht="30.75" x14ac:dyDescent="0.3">
      <c r="B97" s="20" t="s">
        <v>156</v>
      </c>
      <c r="C97" s="21" t="s">
        <v>176</v>
      </c>
      <c r="D97" s="21" t="s">
        <v>146</v>
      </c>
      <c r="E97" s="21" t="s">
        <v>147</v>
      </c>
      <c r="F97" s="22" t="s">
        <v>154</v>
      </c>
      <c r="G97" s="23" t="s">
        <v>158</v>
      </c>
      <c r="H97" s="24" t="s">
        <v>33</v>
      </c>
      <c r="I97" s="23" t="s">
        <v>47</v>
      </c>
      <c r="J97" s="25">
        <v>74043</v>
      </c>
      <c r="K97" s="39"/>
      <c r="L97" s="39"/>
      <c r="M97" s="39"/>
      <c r="N97" s="40"/>
      <c r="O97" s="40"/>
    </row>
    <row r="98" spans="2:15" ht="30.75" x14ac:dyDescent="0.3">
      <c r="B98" s="26" t="s">
        <v>177</v>
      </c>
      <c r="C98" s="27" t="s">
        <v>176</v>
      </c>
      <c r="D98" s="27" t="s">
        <v>146</v>
      </c>
      <c r="E98" s="27" t="s">
        <v>147</v>
      </c>
      <c r="F98" s="27" t="s">
        <v>154</v>
      </c>
      <c r="G98" s="27" t="s">
        <v>178</v>
      </c>
      <c r="H98" s="27" t="s">
        <v>33</v>
      </c>
      <c r="I98" s="27" t="s">
        <v>50</v>
      </c>
      <c r="J98" s="25">
        <v>17965</v>
      </c>
      <c r="K98" s="39"/>
      <c r="L98" s="39"/>
      <c r="M98" s="39"/>
      <c r="N98" s="40"/>
      <c r="O98" s="40"/>
    </row>
    <row r="99" spans="2:15" ht="16.5" x14ac:dyDescent="0.3">
      <c r="B99" s="20" t="s">
        <v>144</v>
      </c>
      <c r="C99" s="21" t="s">
        <v>179</v>
      </c>
      <c r="D99" s="21" t="s">
        <v>146</v>
      </c>
      <c r="E99" s="21" t="s">
        <v>147</v>
      </c>
      <c r="F99" s="21" t="s">
        <v>148</v>
      </c>
      <c r="G99" s="21" t="s">
        <v>149</v>
      </c>
      <c r="H99" s="22" t="s">
        <v>33</v>
      </c>
      <c r="I99" s="23" t="s">
        <v>47</v>
      </c>
      <c r="J99" s="25">
        <v>66469</v>
      </c>
      <c r="K99" s="39"/>
      <c r="L99" s="39"/>
      <c r="M99" s="39"/>
      <c r="N99" s="40"/>
      <c r="O99" s="40"/>
    </row>
    <row r="100" spans="2:15" ht="30.75" x14ac:dyDescent="0.3">
      <c r="B100" s="26" t="s">
        <v>166</v>
      </c>
      <c r="C100" s="27" t="s">
        <v>180</v>
      </c>
      <c r="D100" s="27" t="s">
        <v>146</v>
      </c>
      <c r="E100" s="27" t="s">
        <v>147</v>
      </c>
      <c r="F100" s="27" t="s">
        <v>168</v>
      </c>
      <c r="G100" s="27" t="s">
        <v>169</v>
      </c>
      <c r="H100" s="27" t="s">
        <v>33</v>
      </c>
      <c r="I100" s="27" t="s">
        <v>170</v>
      </c>
      <c r="J100" s="25">
        <f>792000/2</f>
        <v>396000</v>
      </c>
      <c r="K100" s="41"/>
      <c r="L100" s="42"/>
      <c r="M100" s="39"/>
      <c r="N100" s="39"/>
      <c r="O100" s="39"/>
    </row>
    <row r="101" spans="2:15" ht="45.75" x14ac:dyDescent="0.3">
      <c r="B101" s="26" t="s">
        <v>172</v>
      </c>
      <c r="C101" s="27" t="s">
        <v>180</v>
      </c>
      <c r="D101" s="27" t="s">
        <v>146</v>
      </c>
      <c r="E101" s="27" t="s">
        <v>147</v>
      </c>
      <c r="F101" s="27" t="s">
        <v>154</v>
      </c>
      <c r="G101" s="27" t="s">
        <v>173</v>
      </c>
      <c r="H101" s="27" t="s">
        <v>33</v>
      </c>
      <c r="I101" s="27" t="s">
        <v>174</v>
      </c>
      <c r="J101" s="25">
        <f>338740*50%</f>
        <v>169370</v>
      </c>
      <c r="K101" s="41"/>
      <c r="L101" s="42"/>
      <c r="M101" s="39"/>
      <c r="N101" s="39"/>
      <c r="O101" s="39"/>
    </row>
    <row r="102" spans="2:15" ht="16.5" x14ac:dyDescent="0.3">
      <c r="B102" s="26" t="s">
        <v>181</v>
      </c>
      <c r="C102" s="27" t="s">
        <v>182</v>
      </c>
      <c r="D102" s="27" t="s">
        <v>183</v>
      </c>
      <c r="E102" s="27" t="s">
        <v>147</v>
      </c>
      <c r="F102" s="27" t="s">
        <v>184</v>
      </c>
      <c r="G102" s="27" t="s">
        <v>185</v>
      </c>
      <c r="H102" s="27" t="s">
        <v>75</v>
      </c>
      <c r="I102" s="27" t="s">
        <v>174</v>
      </c>
      <c r="J102" s="25">
        <v>3805</v>
      </c>
      <c r="K102" s="39"/>
      <c r="L102" s="39"/>
      <c r="M102" s="39"/>
      <c r="N102" s="40"/>
      <c r="O102" s="40"/>
    </row>
    <row r="103" spans="2:15" ht="30.75" x14ac:dyDescent="0.3">
      <c r="B103" s="20" t="s">
        <v>186</v>
      </c>
      <c r="C103" s="21" t="s">
        <v>187</v>
      </c>
      <c r="D103" s="21" t="s">
        <v>183</v>
      </c>
      <c r="E103" s="21" t="s">
        <v>147</v>
      </c>
      <c r="F103" s="21" t="s">
        <v>39</v>
      </c>
      <c r="G103" s="21" t="s">
        <v>188</v>
      </c>
      <c r="H103" s="22" t="s">
        <v>19</v>
      </c>
      <c r="I103" s="23" t="s">
        <v>29</v>
      </c>
      <c r="J103" s="25">
        <v>13386</v>
      </c>
      <c r="K103" s="41"/>
      <c r="L103" s="42"/>
      <c r="M103" s="39"/>
      <c r="N103" s="39"/>
      <c r="O103" s="39"/>
    </row>
    <row r="104" spans="2:15" ht="30.75" x14ac:dyDescent="0.3">
      <c r="B104" s="20" t="s">
        <v>189</v>
      </c>
      <c r="C104" s="21" t="s">
        <v>190</v>
      </c>
      <c r="D104" s="21" t="s">
        <v>183</v>
      </c>
      <c r="E104" s="21" t="s">
        <v>147</v>
      </c>
      <c r="F104" s="21" t="s">
        <v>191</v>
      </c>
      <c r="G104" s="21" t="s">
        <v>192</v>
      </c>
      <c r="H104" s="22" t="s">
        <v>19</v>
      </c>
      <c r="I104" s="23" t="s">
        <v>29</v>
      </c>
      <c r="J104" s="25">
        <v>14513</v>
      </c>
      <c r="K104" s="41"/>
      <c r="L104" s="42"/>
      <c r="M104" s="39"/>
      <c r="N104" s="39"/>
      <c r="O104" s="39"/>
    </row>
    <row r="105" spans="2:15" ht="30.75" x14ac:dyDescent="0.3">
      <c r="B105" s="26" t="s">
        <v>189</v>
      </c>
      <c r="C105" s="27" t="s">
        <v>190</v>
      </c>
      <c r="D105" s="27" t="s">
        <v>183</v>
      </c>
      <c r="E105" s="27" t="s">
        <v>147</v>
      </c>
      <c r="F105" s="27" t="s">
        <v>191</v>
      </c>
      <c r="G105" s="27" t="s">
        <v>192</v>
      </c>
      <c r="H105" s="27" t="s">
        <v>19</v>
      </c>
      <c r="I105" s="27" t="s">
        <v>29</v>
      </c>
      <c r="J105" s="25">
        <f>73961*90%</f>
        <v>66564.900000000009</v>
      </c>
      <c r="K105" s="39"/>
      <c r="L105" s="39"/>
      <c r="M105" s="39"/>
      <c r="N105" s="40"/>
      <c r="O105" s="40"/>
    </row>
    <row r="106" spans="2:15" ht="30.75" x14ac:dyDescent="0.3">
      <c r="B106" s="20" t="s">
        <v>193</v>
      </c>
      <c r="C106" s="21" t="s">
        <v>190</v>
      </c>
      <c r="D106" s="21" t="s">
        <v>183</v>
      </c>
      <c r="E106" s="21" t="s">
        <v>147</v>
      </c>
      <c r="F106" s="22" t="s">
        <v>191</v>
      </c>
      <c r="G106" s="23" t="s">
        <v>194</v>
      </c>
      <c r="H106" s="24" t="s">
        <v>19</v>
      </c>
      <c r="I106" s="23" t="s">
        <v>29</v>
      </c>
      <c r="J106" s="25">
        <v>41334</v>
      </c>
      <c r="K106" s="39"/>
      <c r="L106" s="39"/>
      <c r="M106" s="39"/>
      <c r="N106" s="40"/>
      <c r="O106" s="40"/>
    </row>
    <row r="107" spans="2:15" ht="30.75" x14ac:dyDescent="0.3">
      <c r="B107" s="20" t="s">
        <v>186</v>
      </c>
      <c r="C107" s="21" t="s">
        <v>195</v>
      </c>
      <c r="D107" s="21" t="s">
        <v>183</v>
      </c>
      <c r="E107" s="21" t="s">
        <v>147</v>
      </c>
      <c r="F107" s="21" t="s">
        <v>39</v>
      </c>
      <c r="G107" s="21" t="s">
        <v>188</v>
      </c>
      <c r="H107" s="22" t="s">
        <v>19</v>
      </c>
      <c r="I107" s="23" t="s">
        <v>29</v>
      </c>
      <c r="J107" s="25">
        <v>13386</v>
      </c>
      <c r="K107" s="39"/>
      <c r="L107" s="39"/>
      <c r="M107" s="39"/>
      <c r="N107" s="40"/>
      <c r="O107" s="40"/>
    </row>
    <row r="108" spans="2:15" ht="30.75" x14ac:dyDescent="0.3">
      <c r="B108" s="26" t="s">
        <v>196</v>
      </c>
      <c r="C108" s="27" t="s">
        <v>197</v>
      </c>
      <c r="D108" s="27" t="s">
        <v>183</v>
      </c>
      <c r="E108" s="27" t="s">
        <v>147</v>
      </c>
      <c r="F108" s="27" t="s">
        <v>39</v>
      </c>
      <c r="G108" s="27" t="s">
        <v>198</v>
      </c>
      <c r="H108" s="27" t="s">
        <v>19</v>
      </c>
      <c r="I108" s="27" t="s">
        <v>50</v>
      </c>
      <c r="J108" s="25">
        <v>25879</v>
      </c>
      <c r="K108" s="39"/>
      <c r="L108" s="39"/>
      <c r="M108" s="39"/>
      <c r="N108" s="40"/>
      <c r="O108" s="40"/>
    </row>
    <row r="109" spans="2:15" ht="30.75" x14ac:dyDescent="0.3">
      <c r="B109" s="26" t="s">
        <v>199</v>
      </c>
      <c r="C109" s="27" t="s">
        <v>197</v>
      </c>
      <c r="D109" s="27" t="s">
        <v>183</v>
      </c>
      <c r="E109" s="27" t="s">
        <v>147</v>
      </c>
      <c r="F109" s="27" t="s">
        <v>39</v>
      </c>
      <c r="G109" s="27" t="s">
        <v>200</v>
      </c>
      <c r="H109" s="27" t="s">
        <v>19</v>
      </c>
      <c r="I109" s="27" t="s">
        <v>50</v>
      </c>
      <c r="J109" s="25">
        <v>77648</v>
      </c>
      <c r="K109" s="39"/>
      <c r="L109" s="39"/>
      <c r="M109" s="39"/>
      <c r="N109" s="40"/>
      <c r="O109" s="40"/>
    </row>
    <row r="110" spans="2:15" ht="30.75" x14ac:dyDescent="0.3">
      <c r="B110" s="26" t="s">
        <v>201</v>
      </c>
      <c r="C110" s="27" t="s">
        <v>197</v>
      </c>
      <c r="D110" s="27" t="s">
        <v>183</v>
      </c>
      <c r="E110" s="27" t="s">
        <v>147</v>
      </c>
      <c r="F110" s="27" t="s">
        <v>39</v>
      </c>
      <c r="G110" s="27" t="s">
        <v>202</v>
      </c>
      <c r="H110" s="27" t="s">
        <v>19</v>
      </c>
      <c r="I110" s="27" t="s">
        <v>50</v>
      </c>
      <c r="J110" s="25">
        <v>7701</v>
      </c>
      <c r="K110" s="41"/>
      <c r="L110" s="42"/>
      <c r="M110" s="39"/>
      <c r="N110" s="39"/>
      <c r="O110" s="39"/>
    </row>
    <row r="111" spans="2:15" ht="30.75" x14ac:dyDescent="0.3">
      <c r="B111" s="20" t="s">
        <v>189</v>
      </c>
      <c r="C111" s="21" t="s">
        <v>203</v>
      </c>
      <c r="D111" s="21" t="s">
        <v>183</v>
      </c>
      <c r="E111" s="21" t="s">
        <v>147</v>
      </c>
      <c r="F111" s="21" t="s">
        <v>191</v>
      </c>
      <c r="G111" s="21" t="s">
        <v>192</v>
      </c>
      <c r="H111" s="22" t="s">
        <v>19</v>
      </c>
      <c r="I111" s="23" t="s">
        <v>29</v>
      </c>
      <c r="J111" s="25">
        <v>1614</v>
      </c>
      <c r="K111" s="41"/>
      <c r="L111" s="42"/>
      <c r="M111" s="39"/>
      <c r="N111" s="39"/>
      <c r="O111" s="39"/>
    </row>
    <row r="112" spans="2:15" ht="30.75" x14ac:dyDescent="0.3">
      <c r="B112" s="26" t="s">
        <v>189</v>
      </c>
      <c r="C112" s="27" t="s">
        <v>203</v>
      </c>
      <c r="D112" s="27" t="s">
        <v>183</v>
      </c>
      <c r="E112" s="27" t="s">
        <v>147</v>
      </c>
      <c r="F112" s="27" t="s">
        <v>191</v>
      </c>
      <c r="G112" s="27" t="s">
        <v>192</v>
      </c>
      <c r="H112" s="27" t="s">
        <v>19</v>
      </c>
      <c r="I112" s="27" t="s">
        <v>29</v>
      </c>
      <c r="J112" s="25">
        <f>73961*10%</f>
        <v>7396.1</v>
      </c>
      <c r="K112" s="41"/>
      <c r="L112" s="42"/>
      <c r="M112" s="39"/>
      <c r="N112" s="39"/>
      <c r="O112" s="39"/>
    </row>
    <row r="113" spans="2:15" ht="30.75" x14ac:dyDescent="0.3">
      <c r="B113" s="20" t="s">
        <v>193</v>
      </c>
      <c r="C113" s="21" t="s">
        <v>203</v>
      </c>
      <c r="D113" s="21" t="s">
        <v>183</v>
      </c>
      <c r="E113" s="21" t="s">
        <v>147</v>
      </c>
      <c r="F113" s="22" t="s">
        <v>191</v>
      </c>
      <c r="G113" s="23" t="s">
        <v>194</v>
      </c>
      <c r="H113" s="24" t="s">
        <v>19</v>
      </c>
      <c r="I113" s="23" t="s">
        <v>29</v>
      </c>
      <c r="J113" s="25">
        <v>4593</v>
      </c>
      <c r="K113" s="41"/>
      <c r="L113" s="42"/>
      <c r="M113" s="39"/>
      <c r="N113" s="39"/>
      <c r="O113" s="39"/>
    </row>
    <row r="114" spans="2:15" ht="16.5" x14ac:dyDescent="0.3">
      <c r="B114" s="20" t="s">
        <v>22</v>
      </c>
      <c r="C114" s="21" t="s">
        <v>204</v>
      </c>
      <c r="D114" s="21" t="s">
        <v>205</v>
      </c>
      <c r="E114" s="21" t="s">
        <v>147</v>
      </c>
      <c r="F114" s="21" t="s">
        <v>206</v>
      </c>
      <c r="G114" s="21" t="s">
        <v>27</v>
      </c>
      <c r="H114" s="22" t="s">
        <v>28</v>
      </c>
      <c r="I114" s="23" t="s">
        <v>29</v>
      </c>
      <c r="J114" s="25">
        <v>15332</v>
      </c>
      <c r="K114" s="39"/>
      <c r="L114" s="39"/>
      <c r="M114" s="39"/>
      <c r="N114" s="40"/>
      <c r="O114" s="40"/>
    </row>
    <row r="115" spans="2:15" ht="16.5" x14ac:dyDescent="0.3">
      <c r="B115" s="28" t="s">
        <v>22</v>
      </c>
      <c r="C115" s="27" t="s">
        <v>204</v>
      </c>
      <c r="D115" s="27" t="s">
        <v>205</v>
      </c>
      <c r="E115" s="27" t="s">
        <v>147</v>
      </c>
      <c r="F115" s="27" t="s">
        <v>206</v>
      </c>
      <c r="G115" s="27" t="s">
        <v>34</v>
      </c>
      <c r="H115" s="27" t="s">
        <v>28</v>
      </c>
      <c r="I115" s="27" t="s">
        <v>29</v>
      </c>
      <c r="J115" s="25">
        <v>17731.830000000002</v>
      </c>
      <c r="K115" s="39"/>
      <c r="L115" s="39"/>
      <c r="M115" s="39"/>
      <c r="N115" s="40"/>
      <c r="O115" s="40"/>
    </row>
    <row r="116" spans="2:15" ht="16.5" x14ac:dyDescent="0.3">
      <c r="B116" s="20" t="s">
        <v>22</v>
      </c>
      <c r="C116" s="21" t="s">
        <v>204</v>
      </c>
      <c r="D116" s="21" t="s">
        <v>205</v>
      </c>
      <c r="E116" s="21" t="s">
        <v>147</v>
      </c>
      <c r="F116" s="21" t="s">
        <v>206</v>
      </c>
      <c r="G116" s="21" t="s">
        <v>37</v>
      </c>
      <c r="H116" s="21" t="s">
        <v>28</v>
      </c>
      <c r="I116" s="21" t="s">
        <v>29</v>
      </c>
      <c r="J116" s="25">
        <v>16532</v>
      </c>
      <c r="K116" s="39"/>
      <c r="L116" s="39"/>
      <c r="M116" s="39"/>
      <c r="N116" s="40"/>
      <c r="O116" s="40"/>
    </row>
    <row r="117" spans="2:15" ht="30.75" x14ac:dyDescent="0.3">
      <c r="B117" s="20" t="s">
        <v>87</v>
      </c>
      <c r="C117" s="21" t="s">
        <v>207</v>
      </c>
      <c r="D117" s="21" t="s">
        <v>208</v>
      </c>
      <c r="E117" s="21" t="s">
        <v>147</v>
      </c>
      <c r="F117" s="21" t="s">
        <v>39</v>
      </c>
      <c r="G117" s="21" t="s">
        <v>90</v>
      </c>
      <c r="H117" s="21" t="s">
        <v>19</v>
      </c>
      <c r="I117" s="21" t="s">
        <v>50</v>
      </c>
      <c r="J117" s="25">
        <v>4887.5</v>
      </c>
      <c r="K117" s="39"/>
      <c r="L117" s="39"/>
      <c r="M117" s="39"/>
      <c r="N117" s="40"/>
      <c r="O117" s="40"/>
    </row>
    <row r="118" spans="2:15" ht="30.75" x14ac:dyDescent="0.3">
      <c r="B118" s="31">
        <v>14180</v>
      </c>
      <c r="C118" s="23" t="s">
        <v>207</v>
      </c>
      <c r="D118" s="23" t="s">
        <v>208</v>
      </c>
      <c r="E118" s="23" t="s">
        <v>147</v>
      </c>
      <c r="F118" s="24" t="s">
        <v>39</v>
      </c>
      <c r="G118" s="23" t="s">
        <v>90</v>
      </c>
      <c r="H118" s="24" t="s">
        <v>19</v>
      </c>
      <c r="I118" s="23" t="s">
        <v>50</v>
      </c>
      <c r="J118" s="25">
        <v>1833</v>
      </c>
      <c r="K118" s="39"/>
      <c r="L118" s="39"/>
      <c r="M118" s="39"/>
      <c r="N118" s="40"/>
      <c r="O118" s="40"/>
    </row>
    <row r="119" spans="2:15" ht="30.75" x14ac:dyDescent="0.3">
      <c r="B119" s="20" t="s">
        <v>209</v>
      </c>
      <c r="C119" s="21" t="s">
        <v>210</v>
      </c>
      <c r="D119" s="21" t="s">
        <v>211</v>
      </c>
      <c r="E119" s="21" t="s">
        <v>147</v>
      </c>
      <c r="F119" s="21" t="s">
        <v>212</v>
      </c>
      <c r="G119" s="21" t="s">
        <v>213</v>
      </c>
      <c r="H119" s="21" t="s">
        <v>19</v>
      </c>
      <c r="I119" s="21" t="s">
        <v>174</v>
      </c>
      <c r="J119" s="25">
        <v>8368</v>
      </c>
      <c r="K119" s="41"/>
      <c r="L119" s="42"/>
      <c r="M119" s="39"/>
      <c r="N119" s="39"/>
      <c r="O119" s="39"/>
    </row>
    <row r="120" spans="2:15" ht="30.75" x14ac:dyDescent="0.3">
      <c r="B120" s="20" t="s">
        <v>209</v>
      </c>
      <c r="C120" s="21" t="s">
        <v>214</v>
      </c>
      <c r="D120" s="21" t="s">
        <v>211</v>
      </c>
      <c r="E120" s="21" t="s">
        <v>147</v>
      </c>
      <c r="F120" s="21" t="s">
        <v>212</v>
      </c>
      <c r="G120" s="21" t="s">
        <v>213</v>
      </c>
      <c r="H120" s="21" t="s">
        <v>19</v>
      </c>
      <c r="I120" s="21" t="s">
        <v>174</v>
      </c>
      <c r="J120" s="25">
        <v>8368</v>
      </c>
      <c r="K120" s="39"/>
      <c r="L120" s="39"/>
      <c r="M120" s="39"/>
      <c r="N120" s="40"/>
      <c r="O120" s="40"/>
    </row>
    <row r="121" spans="2:15" ht="16.5" x14ac:dyDescent="0.3">
      <c r="B121" s="20" t="s">
        <v>22</v>
      </c>
      <c r="C121" s="21" t="s">
        <v>215</v>
      </c>
      <c r="D121" s="21" t="s">
        <v>216</v>
      </c>
      <c r="E121" s="21" t="s">
        <v>147</v>
      </c>
      <c r="F121" s="21" t="s">
        <v>28</v>
      </c>
      <c r="G121" s="21" t="s">
        <v>35</v>
      </c>
      <c r="H121" s="21" t="s">
        <v>36</v>
      </c>
      <c r="I121" s="21" t="s">
        <v>29</v>
      </c>
      <c r="J121" s="25">
        <v>61860</v>
      </c>
      <c r="K121" s="39"/>
      <c r="L121" s="39"/>
      <c r="M121" s="39"/>
      <c r="N121" s="40"/>
      <c r="O121" s="40"/>
    </row>
    <row r="122" spans="2:15" ht="16.5" x14ac:dyDescent="0.3">
      <c r="B122" s="20" t="s">
        <v>22</v>
      </c>
      <c r="C122" s="21" t="s">
        <v>215</v>
      </c>
      <c r="D122" s="21" t="s">
        <v>216</v>
      </c>
      <c r="E122" s="21" t="s">
        <v>147</v>
      </c>
      <c r="F122" s="22" t="s">
        <v>217</v>
      </c>
      <c r="G122" s="23" t="s">
        <v>27</v>
      </c>
      <c r="H122" s="24" t="s">
        <v>28</v>
      </c>
      <c r="I122" s="23" t="s">
        <v>29</v>
      </c>
      <c r="J122" s="25">
        <v>7400</v>
      </c>
      <c r="K122" s="39"/>
      <c r="L122" s="39"/>
      <c r="M122" s="39"/>
      <c r="N122" s="40"/>
      <c r="O122" s="40"/>
    </row>
    <row r="123" spans="2:15" ht="16.5" x14ac:dyDescent="0.3">
      <c r="B123" s="28" t="s">
        <v>22</v>
      </c>
      <c r="C123" s="27" t="s">
        <v>215</v>
      </c>
      <c r="D123" s="27" t="s">
        <v>216</v>
      </c>
      <c r="E123" s="27" t="s">
        <v>147</v>
      </c>
      <c r="F123" s="27" t="s">
        <v>217</v>
      </c>
      <c r="G123" s="27" t="s">
        <v>34</v>
      </c>
      <c r="H123" s="27" t="s">
        <v>28</v>
      </c>
      <c r="I123" s="27" t="s">
        <v>29</v>
      </c>
      <c r="J123" s="25">
        <v>48450</v>
      </c>
      <c r="K123" s="39"/>
      <c r="L123" s="39"/>
      <c r="M123" s="39"/>
      <c r="N123" s="40"/>
      <c r="O123" s="40"/>
    </row>
    <row r="124" spans="2:15" ht="16.5" x14ac:dyDescent="0.3">
      <c r="B124" s="20" t="s">
        <v>22</v>
      </c>
      <c r="C124" s="21" t="s">
        <v>215</v>
      </c>
      <c r="D124" s="21" t="s">
        <v>216</v>
      </c>
      <c r="E124" s="21" t="s">
        <v>147</v>
      </c>
      <c r="F124" s="21" t="s">
        <v>217</v>
      </c>
      <c r="G124" s="21" t="s">
        <v>37</v>
      </c>
      <c r="H124" s="21" t="s">
        <v>28</v>
      </c>
      <c r="I124" s="21" t="s">
        <v>29</v>
      </c>
      <c r="J124" s="25">
        <v>7550</v>
      </c>
      <c r="K124" s="41"/>
      <c r="L124" s="42"/>
      <c r="M124" s="39"/>
      <c r="N124" s="39"/>
      <c r="O124" s="39"/>
    </row>
    <row r="125" spans="2:15" ht="30" x14ac:dyDescent="0.25">
      <c r="B125" s="26" t="s">
        <v>218</v>
      </c>
      <c r="C125" s="27" t="s">
        <v>219</v>
      </c>
      <c r="D125" s="27" t="s">
        <v>220</v>
      </c>
      <c r="E125" s="27" t="s">
        <v>147</v>
      </c>
      <c r="F125" s="27" t="s">
        <v>221</v>
      </c>
      <c r="G125" s="27" t="s">
        <v>222</v>
      </c>
      <c r="H125" s="27" t="s">
        <v>46</v>
      </c>
      <c r="I125" s="27" t="s">
        <v>47</v>
      </c>
      <c r="J125" s="25">
        <v>435000</v>
      </c>
    </row>
    <row r="126" spans="2:15" ht="30" x14ac:dyDescent="0.25">
      <c r="B126" s="26" t="s">
        <v>223</v>
      </c>
      <c r="C126" s="27" t="s">
        <v>224</v>
      </c>
      <c r="D126" s="27" t="s">
        <v>220</v>
      </c>
      <c r="E126" s="27" t="s">
        <v>147</v>
      </c>
      <c r="F126" s="36" t="s">
        <v>225</v>
      </c>
      <c r="G126" s="23" t="s">
        <v>226</v>
      </c>
      <c r="H126" s="24" t="s">
        <v>46</v>
      </c>
      <c r="I126" s="23" t="s">
        <v>47</v>
      </c>
      <c r="J126" s="25">
        <v>19557</v>
      </c>
    </row>
    <row r="127" spans="2:15" ht="30" x14ac:dyDescent="0.25">
      <c r="B127" s="20" t="s">
        <v>223</v>
      </c>
      <c r="C127" s="21" t="s">
        <v>227</v>
      </c>
      <c r="D127" s="21" t="s">
        <v>220</v>
      </c>
      <c r="E127" s="21" t="s">
        <v>147</v>
      </c>
      <c r="F127" s="21" t="s">
        <v>225</v>
      </c>
      <c r="G127" s="21" t="s">
        <v>226</v>
      </c>
      <c r="H127" s="22" t="s">
        <v>46</v>
      </c>
      <c r="I127" s="23" t="s">
        <v>47</v>
      </c>
      <c r="J127" s="25">
        <v>19557</v>
      </c>
    </row>
    <row r="128" spans="2:15" x14ac:dyDescent="0.25">
      <c r="B128" s="20" t="s">
        <v>22</v>
      </c>
      <c r="C128" s="21" t="s">
        <v>228</v>
      </c>
      <c r="D128" s="21" t="s">
        <v>229</v>
      </c>
      <c r="E128" s="21" t="s">
        <v>147</v>
      </c>
      <c r="F128" s="21" t="s">
        <v>28</v>
      </c>
      <c r="G128" s="21" t="s">
        <v>35</v>
      </c>
      <c r="H128" s="21" t="s">
        <v>36</v>
      </c>
      <c r="I128" s="21" t="s">
        <v>29</v>
      </c>
      <c r="J128" s="25">
        <v>22032.51</v>
      </c>
    </row>
    <row r="129" spans="1:15" x14ac:dyDescent="0.25">
      <c r="B129" s="20" t="s">
        <v>22</v>
      </c>
      <c r="C129" s="21" t="s">
        <v>228</v>
      </c>
      <c r="D129" s="21" t="s">
        <v>229</v>
      </c>
      <c r="E129" s="21" t="s">
        <v>147</v>
      </c>
      <c r="F129" s="21" t="s">
        <v>230</v>
      </c>
      <c r="G129" s="21" t="s">
        <v>27</v>
      </c>
      <c r="H129" s="22" t="s">
        <v>28</v>
      </c>
      <c r="I129" s="23" t="s">
        <v>29</v>
      </c>
      <c r="J129" s="25">
        <v>30387</v>
      </c>
    </row>
    <row r="130" spans="1:15" x14ac:dyDescent="0.25">
      <c r="B130" s="28" t="s">
        <v>22</v>
      </c>
      <c r="C130" s="27" t="s">
        <v>228</v>
      </c>
      <c r="D130" s="27" t="s">
        <v>229</v>
      </c>
      <c r="E130" s="27" t="s">
        <v>147</v>
      </c>
      <c r="F130" s="27" t="s">
        <v>230</v>
      </c>
      <c r="G130" s="27" t="s">
        <v>34</v>
      </c>
      <c r="H130" s="27" t="s">
        <v>28</v>
      </c>
      <c r="I130" s="27" t="s">
        <v>29</v>
      </c>
      <c r="J130" s="25">
        <v>14275.57</v>
      </c>
    </row>
    <row r="131" spans="1:15" x14ac:dyDescent="0.25">
      <c r="B131" s="20" t="s">
        <v>22</v>
      </c>
      <c r="C131" s="21" t="s">
        <v>228</v>
      </c>
      <c r="D131" s="21" t="s">
        <v>229</v>
      </c>
      <c r="E131" s="21" t="s">
        <v>147</v>
      </c>
      <c r="F131" s="21" t="s">
        <v>230</v>
      </c>
      <c r="G131" s="21" t="s">
        <v>37</v>
      </c>
      <c r="H131" s="21" t="s">
        <v>28</v>
      </c>
      <c r="I131" s="21" t="s">
        <v>29</v>
      </c>
      <c r="J131" s="25">
        <v>17701</v>
      </c>
    </row>
    <row r="132" spans="1:15" ht="45" x14ac:dyDescent="0.25">
      <c r="B132" s="20" t="s">
        <v>231</v>
      </c>
      <c r="C132" s="21" t="s">
        <v>232</v>
      </c>
      <c r="D132" s="21" t="s">
        <v>233</v>
      </c>
      <c r="E132" s="21" t="s">
        <v>147</v>
      </c>
      <c r="F132" s="21" t="s">
        <v>234</v>
      </c>
      <c r="G132" s="21" t="s">
        <v>235</v>
      </c>
      <c r="H132" s="21" t="s">
        <v>19</v>
      </c>
      <c r="I132" s="21" t="s">
        <v>50</v>
      </c>
      <c r="J132" s="25">
        <v>123929.21</v>
      </c>
    </row>
    <row r="133" spans="1:15" x14ac:dyDescent="0.25">
      <c r="B133" s="20" t="s">
        <v>22</v>
      </c>
      <c r="C133" s="21" t="s">
        <v>195</v>
      </c>
      <c r="D133" s="21" t="s">
        <v>236</v>
      </c>
      <c r="E133" s="21" t="s">
        <v>147</v>
      </c>
      <c r="F133" s="21" t="s">
        <v>28</v>
      </c>
      <c r="G133" s="21" t="s">
        <v>35</v>
      </c>
      <c r="H133" s="21" t="s">
        <v>36</v>
      </c>
      <c r="I133" s="21" t="s">
        <v>29</v>
      </c>
      <c r="J133" s="25">
        <v>53319.810000000005</v>
      </c>
    </row>
    <row r="134" spans="1:15" x14ac:dyDescent="0.25">
      <c r="B134" s="20" t="s">
        <v>22</v>
      </c>
      <c r="C134" s="21" t="s">
        <v>195</v>
      </c>
      <c r="D134" s="21" t="s">
        <v>236</v>
      </c>
      <c r="E134" s="21" t="s">
        <v>147</v>
      </c>
      <c r="F134" s="21" t="s">
        <v>237</v>
      </c>
      <c r="G134" s="21" t="s">
        <v>27</v>
      </c>
      <c r="H134" s="22" t="s">
        <v>28</v>
      </c>
      <c r="I134" s="23" t="s">
        <v>29</v>
      </c>
      <c r="J134" s="25">
        <v>59953</v>
      </c>
    </row>
    <row r="135" spans="1:15" x14ac:dyDescent="0.25">
      <c r="B135" s="28" t="s">
        <v>22</v>
      </c>
      <c r="C135" s="27" t="s">
        <v>195</v>
      </c>
      <c r="D135" s="27" t="s">
        <v>236</v>
      </c>
      <c r="E135" s="27" t="s">
        <v>147</v>
      </c>
      <c r="F135" s="27" t="s">
        <v>237</v>
      </c>
      <c r="G135" s="27" t="s">
        <v>34</v>
      </c>
      <c r="H135" s="27" t="s">
        <v>28</v>
      </c>
      <c r="I135" s="27" t="s">
        <v>29</v>
      </c>
      <c r="J135" s="25">
        <v>32283.839999999993</v>
      </c>
    </row>
    <row r="136" spans="1:15" x14ac:dyDescent="0.25">
      <c r="B136" s="20" t="s">
        <v>22</v>
      </c>
      <c r="C136" s="21" t="s">
        <v>195</v>
      </c>
      <c r="D136" s="21" t="s">
        <v>236</v>
      </c>
      <c r="E136" s="21" t="s">
        <v>147</v>
      </c>
      <c r="F136" s="21" t="s">
        <v>237</v>
      </c>
      <c r="G136" s="21" t="s">
        <v>37</v>
      </c>
      <c r="H136" s="21" t="s">
        <v>28</v>
      </c>
      <c r="I136" s="21" t="s">
        <v>29</v>
      </c>
      <c r="J136" s="25">
        <v>43633</v>
      </c>
    </row>
    <row r="137" spans="1:15" ht="30" x14ac:dyDescent="0.25">
      <c r="B137" s="20" t="s">
        <v>238</v>
      </c>
      <c r="C137" s="21" t="s">
        <v>239</v>
      </c>
      <c r="D137" s="21" t="s">
        <v>240</v>
      </c>
      <c r="E137" s="21" t="s">
        <v>147</v>
      </c>
      <c r="F137" s="22" t="s">
        <v>241</v>
      </c>
      <c r="G137" s="23" t="s">
        <v>242</v>
      </c>
      <c r="H137" s="24" t="s">
        <v>46</v>
      </c>
      <c r="I137" s="23" t="s">
        <v>47</v>
      </c>
      <c r="J137" s="25">
        <v>37867</v>
      </c>
    </row>
    <row r="138" spans="1:15" x14ac:dyDescent="0.25">
      <c r="B138" s="20" t="s">
        <v>243</v>
      </c>
      <c r="C138" s="21" t="s">
        <v>204</v>
      </c>
      <c r="D138" s="21" t="s">
        <v>240</v>
      </c>
      <c r="E138" s="21" t="s">
        <v>147</v>
      </c>
      <c r="F138" s="21" t="s">
        <v>244</v>
      </c>
      <c r="G138" s="21" t="s">
        <v>245</v>
      </c>
      <c r="H138" s="21" t="s">
        <v>36</v>
      </c>
      <c r="I138" s="21" t="s">
        <v>170</v>
      </c>
      <c r="J138" s="25">
        <v>14824</v>
      </c>
    </row>
    <row r="139" spans="1:15" ht="30" x14ac:dyDescent="0.25">
      <c r="B139" s="20" t="s">
        <v>238</v>
      </c>
      <c r="C139" s="21" t="s">
        <v>204</v>
      </c>
      <c r="D139" s="21" t="s">
        <v>240</v>
      </c>
      <c r="E139" s="21" t="s">
        <v>147</v>
      </c>
      <c r="F139" s="21" t="s">
        <v>241</v>
      </c>
      <c r="G139" s="21" t="s">
        <v>242</v>
      </c>
      <c r="H139" s="22" t="s">
        <v>46</v>
      </c>
      <c r="I139" s="23" t="s">
        <v>47</v>
      </c>
      <c r="J139" s="25">
        <v>37867</v>
      </c>
    </row>
    <row r="140" spans="1:15" x14ac:dyDescent="0.25">
      <c r="B140" s="26" t="s">
        <v>246</v>
      </c>
      <c r="C140" s="27" t="s">
        <v>204</v>
      </c>
      <c r="D140" s="27" t="s">
        <v>240</v>
      </c>
      <c r="E140" s="27" t="s">
        <v>147</v>
      </c>
      <c r="F140" s="27" t="s">
        <v>247</v>
      </c>
      <c r="G140" s="27" t="s">
        <v>248</v>
      </c>
      <c r="H140" s="27" t="s">
        <v>36</v>
      </c>
      <c r="I140" s="27" t="s">
        <v>170</v>
      </c>
      <c r="J140" s="25">
        <v>16646</v>
      </c>
    </row>
    <row r="141" spans="1:15" ht="45.75" x14ac:dyDescent="0.3">
      <c r="A141" s="34"/>
      <c r="B141" s="20" t="s">
        <v>231</v>
      </c>
      <c r="C141" s="21" t="s">
        <v>249</v>
      </c>
      <c r="D141" s="21" t="s">
        <v>250</v>
      </c>
      <c r="E141" s="21" t="s">
        <v>147</v>
      </c>
      <c r="F141" s="21" t="s">
        <v>234</v>
      </c>
      <c r="G141" s="21" t="s">
        <v>235</v>
      </c>
      <c r="H141" s="21" t="s">
        <v>19</v>
      </c>
      <c r="I141" s="21" t="s">
        <v>50</v>
      </c>
      <c r="J141" s="25">
        <v>123929.21</v>
      </c>
      <c r="K141" s="39"/>
      <c r="L141" s="39"/>
      <c r="M141" s="39"/>
      <c r="N141" s="40"/>
      <c r="O141" s="40"/>
    </row>
    <row r="142" spans="1:15" ht="30.75" x14ac:dyDescent="0.3">
      <c r="A142" s="34"/>
      <c r="B142" s="26" t="s">
        <v>251</v>
      </c>
      <c r="C142" s="27" t="s">
        <v>252</v>
      </c>
      <c r="D142" s="27" t="s">
        <v>250</v>
      </c>
      <c r="E142" s="27" t="s">
        <v>147</v>
      </c>
      <c r="F142" s="27" t="s">
        <v>253</v>
      </c>
      <c r="G142" s="27" t="s">
        <v>254</v>
      </c>
      <c r="H142" s="27" t="s">
        <v>33</v>
      </c>
      <c r="I142" s="27" t="s">
        <v>47</v>
      </c>
      <c r="J142" s="25">
        <f>733485*99%</f>
        <v>726150.15</v>
      </c>
      <c r="K142" s="39"/>
      <c r="L142" s="39"/>
      <c r="M142" s="39"/>
      <c r="N142" s="40"/>
      <c r="O142" s="40"/>
    </row>
    <row r="143" spans="1:15" ht="30.75" x14ac:dyDescent="0.3">
      <c r="A143" s="34"/>
      <c r="B143" s="26" t="s">
        <v>251</v>
      </c>
      <c r="C143" s="27" t="s">
        <v>255</v>
      </c>
      <c r="D143" s="27" t="s">
        <v>250</v>
      </c>
      <c r="E143" s="27" t="s">
        <v>147</v>
      </c>
      <c r="F143" s="27" t="s">
        <v>253</v>
      </c>
      <c r="G143" s="27" t="s">
        <v>254</v>
      </c>
      <c r="H143" s="27" t="s">
        <v>33</v>
      </c>
      <c r="I143" s="27" t="s">
        <v>47</v>
      </c>
      <c r="J143" s="25">
        <f>733485*1%</f>
        <v>7334.85</v>
      </c>
      <c r="K143" s="39"/>
      <c r="L143" s="39"/>
      <c r="M143" s="39"/>
      <c r="N143" s="40"/>
      <c r="O143" s="40"/>
    </row>
    <row r="144" spans="1:15" ht="16.5" x14ac:dyDescent="0.3">
      <c r="A144" s="34"/>
      <c r="B144" s="20" t="s">
        <v>256</v>
      </c>
      <c r="C144" s="21" t="s">
        <v>257</v>
      </c>
      <c r="D144" s="21" t="s">
        <v>250</v>
      </c>
      <c r="E144" s="21" t="s">
        <v>147</v>
      </c>
      <c r="F144" s="21" t="s">
        <v>258</v>
      </c>
      <c r="G144" s="21" t="s">
        <v>259</v>
      </c>
      <c r="H144" s="22" t="s">
        <v>19</v>
      </c>
      <c r="I144" s="23" t="s">
        <v>29</v>
      </c>
      <c r="J144" s="25">
        <v>131768</v>
      </c>
      <c r="K144" s="39"/>
      <c r="L144" s="39"/>
      <c r="M144" s="39"/>
      <c r="N144" s="40"/>
      <c r="O144" s="40"/>
    </row>
    <row r="145" spans="1:15" ht="16.5" x14ac:dyDescent="0.3">
      <c r="A145" s="34"/>
      <c r="B145" s="20" t="s">
        <v>260</v>
      </c>
      <c r="C145" s="21" t="s">
        <v>249</v>
      </c>
      <c r="D145" s="21" t="s">
        <v>250</v>
      </c>
      <c r="E145" s="21" t="s">
        <v>147</v>
      </c>
      <c r="F145" s="21" t="s">
        <v>258</v>
      </c>
      <c r="G145" s="21" t="s">
        <v>261</v>
      </c>
      <c r="H145" s="21" t="s">
        <v>19</v>
      </c>
      <c r="I145" s="21" t="s">
        <v>170</v>
      </c>
      <c r="J145" s="25">
        <v>53228</v>
      </c>
      <c r="K145" s="39"/>
      <c r="L145" s="39"/>
      <c r="M145" s="39"/>
      <c r="N145" s="40"/>
      <c r="O145" s="40"/>
    </row>
    <row r="146" spans="1:15" s="7" customFormat="1" x14ac:dyDescent="0.25">
      <c r="A146" s="5"/>
      <c r="B146" s="8" t="s">
        <v>262</v>
      </c>
      <c r="C146" s="8"/>
      <c r="D146" s="8"/>
      <c r="E146" s="8"/>
      <c r="F146" s="8"/>
      <c r="G146" s="8"/>
      <c r="H146" s="9" t="s">
        <v>3</v>
      </c>
      <c r="I146" s="9"/>
      <c r="J146" s="10">
        <f>SUM(J149:J206)</f>
        <v>776658.11</v>
      </c>
    </row>
    <row r="147" spans="1:15" s="7" customFormat="1" x14ac:dyDescent="0.25">
      <c r="A147" s="5"/>
      <c r="B147" s="8"/>
      <c r="C147" s="8"/>
      <c r="D147" s="8"/>
      <c r="E147" s="8"/>
      <c r="F147" s="8"/>
      <c r="G147" s="8"/>
      <c r="H147" s="9"/>
      <c r="I147" s="9"/>
      <c r="J147" s="11"/>
    </row>
    <row r="148" spans="1:15" s="7" customFormat="1" ht="30" x14ac:dyDescent="0.25">
      <c r="A148" s="5"/>
      <c r="B148" s="12" t="s">
        <v>4</v>
      </c>
      <c r="C148" s="12" t="s">
        <v>5</v>
      </c>
      <c r="D148" s="12" t="s">
        <v>6</v>
      </c>
      <c r="E148" s="12" t="s">
        <v>7</v>
      </c>
      <c r="F148" s="12" t="s">
        <v>8</v>
      </c>
      <c r="G148" s="12" t="s">
        <v>9</v>
      </c>
      <c r="H148" s="12" t="s">
        <v>10</v>
      </c>
      <c r="I148" s="12" t="s">
        <v>11</v>
      </c>
      <c r="J148" s="13" t="s">
        <v>12</v>
      </c>
    </row>
    <row r="149" spans="1:15" x14ac:dyDescent="0.25">
      <c r="B149" s="20" t="s">
        <v>22</v>
      </c>
      <c r="C149" s="21" t="s">
        <v>263</v>
      </c>
      <c r="D149" s="21" t="s">
        <v>264</v>
      </c>
      <c r="E149" s="21" t="s">
        <v>265</v>
      </c>
      <c r="F149" s="21" t="s">
        <v>28</v>
      </c>
      <c r="G149" s="21" t="s">
        <v>35</v>
      </c>
      <c r="H149" s="21" t="s">
        <v>36</v>
      </c>
      <c r="I149" s="21" t="s">
        <v>29</v>
      </c>
      <c r="J149" s="25">
        <v>16094.32</v>
      </c>
    </row>
    <row r="150" spans="1:15" ht="30" x14ac:dyDescent="0.25">
      <c r="B150" s="20" t="s">
        <v>266</v>
      </c>
      <c r="C150" s="21" t="s">
        <v>263</v>
      </c>
      <c r="D150" s="21" t="s">
        <v>264</v>
      </c>
      <c r="E150" s="21" t="s">
        <v>265</v>
      </c>
      <c r="F150" s="21" t="s">
        <v>267</v>
      </c>
      <c r="G150" s="21" t="s">
        <v>268</v>
      </c>
      <c r="H150" s="22" t="s">
        <v>33</v>
      </c>
      <c r="I150" s="23" t="s">
        <v>47</v>
      </c>
      <c r="J150" s="25">
        <v>9995</v>
      </c>
    </row>
    <row r="151" spans="1:15" x14ac:dyDescent="0.25">
      <c r="B151" s="31" t="s">
        <v>22</v>
      </c>
      <c r="C151" s="32" t="s">
        <v>263</v>
      </c>
      <c r="D151" s="23" t="s">
        <v>264</v>
      </c>
      <c r="E151" s="23" t="s">
        <v>265</v>
      </c>
      <c r="F151" s="24" t="s">
        <v>269</v>
      </c>
      <c r="G151" s="23" t="s">
        <v>27</v>
      </c>
      <c r="H151" s="24" t="s">
        <v>28</v>
      </c>
      <c r="I151" s="23" t="s">
        <v>29</v>
      </c>
      <c r="J151" s="25">
        <v>21122</v>
      </c>
    </row>
    <row r="152" spans="1:15" ht="30" x14ac:dyDescent="0.25">
      <c r="B152" s="28">
        <v>14125</v>
      </c>
      <c r="C152" s="27" t="s">
        <v>263</v>
      </c>
      <c r="D152" s="27" t="s">
        <v>264</v>
      </c>
      <c r="E152" s="27" t="s">
        <v>265</v>
      </c>
      <c r="F152" s="27" t="s">
        <v>270</v>
      </c>
      <c r="G152" s="27" t="s">
        <v>271</v>
      </c>
      <c r="H152" s="27" t="s">
        <v>33</v>
      </c>
      <c r="I152" s="27" t="s">
        <v>29</v>
      </c>
      <c r="J152" s="25">
        <f>8720*35%</f>
        <v>3052</v>
      </c>
    </row>
    <row r="153" spans="1:15" ht="30" x14ac:dyDescent="0.25">
      <c r="B153" s="26" t="s">
        <v>272</v>
      </c>
      <c r="C153" s="27" t="s">
        <v>263</v>
      </c>
      <c r="D153" s="27" t="s">
        <v>264</v>
      </c>
      <c r="E153" s="27" t="s">
        <v>265</v>
      </c>
      <c r="F153" s="27" t="s">
        <v>273</v>
      </c>
      <c r="G153" s="27" t="s">
        <v>274</v>
      </c>
      <c r="H153" s="27" t="s">
        <v>19</v>
      </c>
      <c r="I153" s="27" t="s">
        <v>47</v>
      </c>
      <c r="J153" s="25">
        <f>4460.76*10%</f>
        <v>446.07600000000002</v>
      </c>
    </row>
    <row r="154" spans="1:15" ht="30" x14ac:dyDescent="0.25">
      <c r="B154" s="26" t="s">
        <v>275</v>
      </c>
      <c r="C154" s="27" t="s">
        <v>263</v>
      </c>
      <c r="D154" s="27" t="s">
        <v>264</v>
      </c>
      <c r="E154" s="27" t="s">
        <v>265</v>
      </c>
      <c r="F154" s="27" t="s">
        <v>276</v>
      </c>
      <c r="G154" s="27" t="s">
        <v>277</v>
      </c>
      <c r="H154" s="27" t="s">
        <v>75</v>
      </c>
      <c r="I154" s="27" t="s">
        <v>47</v>
      </c>
      <c r="J154" s="25">
        <f>1394.33/2</f>
        <v>697.16499999999996</v>
      </c>
    </row>
    <row r="155" spans="1:15" ht="30" x14ac:dyDescent="0.25">
      <c r="B155" s="26" t="s">
        <v>278</v>
      </c>
      <c r="C155" s="27" t="s">
        <v>263</v>
      </c>
      <c r="D155" s="27" t="s">
        <v>264</v>
      </c>
      <c r="E155" s="27" t="s">
        <v>265</v>
      </c>
      <c r="F155" s="27" t="s">
        <v>279</v>
      </c>
      <c r="G155" s="27" t="s">
        <v>280</v>
      </c>
      <c r="H155" s="27" t="s">
        <v>36</v>
      </c>
      <c r="I155" s="27" t="s">
        <v>47</v>
      </c>
      <c r="J155" s="25">
        <f>4794.89/2</f>
        <v>2397.4450000000002</v>
      </c>
    </row>
    <row r="156" spans="1:15" x14ac:dyDescent="0.25">
      <c r="B156" s="28" t="s">
        <v>22</v>
      </c>
      <c r="C156" s="27" t="s">
        <v>263</v>
      </c>
      <c r="D156" s="27" t="s">
        <v>264</v>
      </c>
      <c r="E156" s="27" t="s">
        <v>265</v>
      </c>
      <c r="F156" s="27" t="s">
        <v>269</v>
      </c>
      <c r="G156" s="27" t="s">
        <v>34</v>
      </c>
      <c r="H156" s="27" t="s">
        <v>28</v>
      </c>
      <c r="I156" s="27" t="s">
        <v>29</v>
      </c>
      <c r="J156" s="25">
        <v>12524.439999999999</v>
      </c>
    </row>
    <row r="157" spans="1:15" ht="30" x14ac:dyDescent="0.25">
      <c r="B157" s="20" t="s">
        <v>281</v>
      </c>
      <c r="C157" s="21" t="s">
        <v>282</v>
      </c>
      <c r="D157" s="21" t="s">
        <v>264</v>
      </c>
      <c r="E157" s="21" t="s">
        <v>265</v>
      </c>
      <c r="F157" s="21" t="s">
        <v>283</v>
      </c>
      <c r="G157" s="21" t="s">
        <v>284</v>
      </c>
      <c r="H157" s="21" t="s">
        <v>75</v>
      </c>
      <c r="I157" s="21" t="s">
        <v>29</v>
      </c>
      <c r="J157" s="25">
        <v>988.21500000000003</v>
      </c>
    </row>
    <row r="158" spans="1:15" ht="30" x14ac:dyDescent="0.25">
      <c r="B158" s="20" t="s">
        <v>285</v>
      </c>
      <c r="C158" s="21" t="s">
        <v>282</v>
      </c>
      <c r="D158" s="21" t="s">
        <v>264</v>
      </c>
      <c r="E158" s="21" t="s">
        <v>265</v>
      </c>
      <c r="F158" s="22" t="s">
        <v>286</v>
      </c>
      <c r="G158" s="23" t="s">
        <v>287</v>
      </c>
      <c r="H158" s="24" t="s">
        <v>19</v>
      </c>
      <c r="I158" s="23" t="s">
        <v>29</v>
      </c>
      <c r="J158" s="25">
        <v>4019</v>
      </c>
    </row>
    <row r="159" spans="1:15" ht="30" x14ac:dyDescent="0.25">
      <c r="B159" s="28">
        <v>14125</v>
      </c>
      <c r="C159" s="27" t="s">
        <v>282</v>
      </c>
      <c r="D159" s="27" t="s">
        <v>264</v>
      </c>
      <c r="E159" s="27" t="s">
        <v>265</v>
      </c>
      <c r="F159" s="27" t="s">
        <v>270</v>
      </c>
      <c r="G159" s="27" t="s">
        <v>271</v>
      </c>
      <c r="H159" s="27" t="s">
        <v>33</v>
      </c>
      <c r="I159" s="27" t="s">
        <v>29</v>
      </c>
      <c r="J159" s="25">
        <f>8720*35%</f>
        <v>3052</v>
      </c>
    </row>
    <row r="160" spans="1:15" ht="30" x14ac:dyDescent="0.25">
      <c r="B160" s="26" t="s">
        <v>288</v>
      </c>
      <c r="C160" s="27" t="s">
        <v>282</v>
      </c>
      <c r="D160" s="27" t="s">
        <v>264</v>
      </c>
      <c r="E160" s="27" t="s">
        <v>265</v>
      </c>
      <c r="F160" s="27" t="s">
        <v>289</v>
      </c>
      <c r="G160" s="27" t="s">
        <v>290</v>
      </c>
      <c r="H160" s="27" t="s">
        <v>19</v>
      </c>
      <c r="I160" s="27" t="s">
        <v>29</v>
      </c>
      <c r="J160" s="25">
        <v>2999.92</v>
      </c>
    </row>
    <row r="161" spans="2:10" ht="30" x14ac:dyDescent="0.25">
      <c r="B161" s="20" t="s">
        <v>285</v>
      </c>
      <c r="C161" s="21" t="s">
        <v>291</v>
      </c>
      <c r="D161" s="21" t="s">
        <v>264</v>
      </c>
      <c r="E161" s="21" t="s">
        <v>265</v>
      </c>
      <c r="F161" s="22" t="s">
        <v>286</v>
      </c>
      <c r="G161" s="23" t="s">
        <v>287</v>
      </c>
      <c r="H161" s="24" t="s">
        <v>19</v>
      </c>
      <c r="I161" s="23" t="s">
        <v>29</v>
      </c>
      <c r="J161" s="25">
        <v>2679</v>
      </c>
    </row>
    <row r="162" spans="2:10" ht="30" x14ac:dyDescent="0.25">
      <c r="B162" s="20" t="s">
        <v>266</v>
      </c>
      <c r="C162" s="21" t="s">
        <v>291</v>
      </c>
      <c r="D162" s="21" t="s">
        <v>264</v>
      </c>
      <c r="E162" s="21" t="s">
        <v>265</v>
      </c>
      <c r="F162" s="22" t="s">
        <v>267</v>
      </c>
      <c r="G162" s="23" t="s">
        <v>268</v>
      </c>
      <c r="H162" s="35" t="s">
        <v>33</v>
      </c>
      <c r="I162" s="23" t="s">
        <v>47</v>
      </c>
      <c r="J162" s="25">
        <v>14993</v>
      </c>
    </row>
    <row r="163" spans="2:10" ht="30" x14ac:dyDescent="0.25">
      <c r="B163" s="28">
        <v>14125</v>
      </c>
      <c r="C163" s="27" t="s">
        <v>291</v>
      </c>
      <c r="D163" s="27" t="s">
        <v>264</v>
      </c>
      <c r="E163" s="27" t="s">
        <v>265</v>
      </c>
      <c r="F163" s="27" t="s">
        <v>270</v>
      </c>
      <c r="G163" s="27" t="s">
        <v>271</v>
      </c>
      <c r="H163" s="27" t="s">
        <v>33</v>
      </c>
      <c r="I163" s="27" t="s">
        <v>29</v>
      </c>
      <c r="J163" s="25">
        <f>8720*30%</f>
        <v>2616</v>
      </c>
    </row>
    <row r="164" spans="2:10" ht="30" x14ac:dyDescent="0.25">
      <c r="B164" s="26" t="s">
        <v>272</v>
      </c>
      <c r="C164" s="27" t="s">
        <v>291</v>
      </c>
      <c r="D164" s="27" t="s">
        <v>264</v>
      </c>
      <c r="E164" s="27" t="s">
        <v>265</v>
      </c>
      <c r="F164" s="27" t="s">
        <v>273</v>
      </c>
      <c r="G164" s="27" t="s">
        <v>274</v>
      </c>
      <c r="H164" s="27" t="s">
        <v>19</v>
      </c>
      <c r="I164" s="27" t="s">
        <v>47</v>
      </c>
      <c r="J164" s="25">
        <f>4460.76*90%</f>
        <v>4014.6840000000002</v>
      </c>
    </row>
    <row r="165" spans="2:10" ht="30" x14ac:dyDescent="0.25">
      <c r="B165" s="26" t="s">
        <v>275</v>
      </c>
      <c r="C165" s="27" t="s">
        <v>291</v>
      </c>
      <c r="D165" s="27" t="s">
        <v>264</v>
      </c>
      <c r="E165" s="27" t="s">
        <v>265</v>
      </c>
      <c r="F165" s="27" t="s">
        <v>276</v>
      </c>
      <c r="G165" s="27" t="s">
        <v>277</v>
      </c>
      <c r="H165" s="27" t="s">
        <v>75</v>
      </c>
      <c r="I165" s="27" t="s">
        <v>47</v>
      </c>
      <c r="J165" s="25">
        <f>1394.33/2</f>
        <v>697.16499999999996</v>
      </c>
    </row>
    <row r="166" spans="2:10" ht="30" x14ac:dyDescent="0.25">
      <c r="B166" s="26" t="s">
        <v>278</v>
      </c>
      <c r="C166" s="27" t="s">
        <v>291</v>
      </c>
      <c r="D166" s="27" t="s">
        <v>264</v>
      </c>
      <c r="E166" s="27" t="s">
        <v>265</v>
      </c>
      <c r="F166" s="27" t="s">
        <v>279</v>
      </c>
      <c r="G166" s="27" t="s">
        <v>280</v>
      </c>
      <c r="H166" s="27" t="s">
        <v>36</v>
      </c>
      <c r="I166" s="27" t="s">
        <v>47</v>
      </c>
      <c r="J166" s="25">
        <f>4794.89/2</f>
        <v>2397.4450000000002</v>
      </c>
    </row>
    <row r="167" spans="2:10" ht="30" x14ac:dyDescent="0.25">
      <c r="B167" s="20" t="s">
        <v>281</v>
      </c>
      <c r="C167" s="21" t="s">
        <v>291</v>
      </c>
      <c r="D167" s="21" t="s">
        <v>264</v>
      </c>
      <c r="E167" s="21" t="s">
        <v>265</v>
      </c>
      <c r="F167" s="21" t="s">
        <v>283</v>
      </c>
      <c r="G167" s="21" t="s">
        <v>284</v>
      </c>
      <c r="H167" s="21" t="s">
        <v>75</v>
      </c>
      <c r="I167" s="21" t="s">
        <v>29</v>
      </c>
      <c r="J167" s="25">
        <v>988.21500000000003</v>
      </c>
    </row>
    <row r="168" spans="2:10" x14ac:dyDescent="0.25">
      <c r="B168" s="43">
        <v>14185</v>
      </c>
      <c r="C168" s="16" t="s">
        <v>263</v>
      </c>
      <c r="D168" s="16" t="s">
        <v>264</v>
      </c>
      <c r="E168" s="16" t="s">
        <v>265</v>
      </c>
      <c r="F168" s="16" t="s">
        <v>292</v>
      </c>
      <c r="G168" s="16" t="s">
        <v>293</v>
      </c>
      <c r="H168" s="16" t="s">
        <v>33</v>
      </c>
      <c r="I168" s="16" t="s">
        <v>29</v>
      </c>
      <c r="J168" s="17">
        <v>22650</v>
      </c>
    </row>
    <row r="169" spans="2:10" x14ac:dyDescent="0.25">
      <c r="B169" s="43">
        <v>14185</v>
      </c>
      <c r="C169" s="16" t="s">
        <v>282</v>
      </c>
      <c r="D169" s="16" t="s">
        <v>264</v>
      </c>
      <c r="E169" s="16" t="s">
        <v>265</v>
      </c>
      <c r="F169" s="16" t="s">
        <v>292</v>
      </c>
      <c r="G169" s="16" t="s">
        <v>293</v>
      </c>
      <c r="H169" s="16" t="s">
        <v>33</v>
      </c>
      <c r="I169" s="16" t="s">
        <v>29</v>
      </c>
      <c r="J169" s="17">
        <v>22650</v>
      </c>
    </row>
    <row r="170" spans="2:10" x14ac:dyDescent="0.25">
      <c r="B170" s="43">
        <v>14185</v>
      </c>
      <c r="C170" s="16" t="s">
        <v>291</v>
      </c>
      <c r="D170" s="16" t="s">
        <v>264</v>
      </c>
      <c r="E170" s="16" t="s">
        <v>265</v>
      </c>
      <c r="F170" s="16" t="s">
        <v>292</v>
      </c>
      <c r="G170" s="16" t="s">
        <v>293</v>
      </c>
      <c r="H170" s="16" t="s">
        <v>33</v>
      </c>
      <c r="I170" s="16" t="s">
        <v>29</v>
      </c>
      <c r="J170" s="17">
        <v>22650</v>
      </c>
    </row>
    <row r="171" spans="2:10" x14ac:dyDescent="0.25">
      <c r="B171" s="15" t="s">
        <v>294</v>
      </c>
      <c r="C171" s="16" t="s">
        <v>263</v>
      </c>
      <c r="D171" s="16" t="s">
        <v>264</v>
      </c>
      <c r="E171" s="16" t="s">
        <v>265</v>
      </c>
      <c r="F171" s="16" t="s">
        <v>295</v>
      </c>
      <c r="G171" s="16" t="s">
        <v>296</v>
      </c>
      <c r="H171" s="16" t="s">
        <v>75</v>
      </c>
      <c r="I171" s="16" t="s">
        <v>29</v>
      </c>
      <c r="J171" s="17">
        <v>991.03</v>
      </c>
    </row>
    <row r="172" spans="2:10" x14ac:dyDescent="0.25">
      <c r="B172" s="15" t="s">
        <v>297</v>
      </c>
      <c r="C172" s="16" t="s">
        <v>282</v>
      </c>
      <c r="D172" s="16" t="s">
        <v>264</v>
      </c>
      <c r="E172" s="16" t="s">
        <v>265</v>
      </c>
      <c r="F172" s="16" t="s">
        <v>298</v>
      </c>
      <c r="G172" s="16" t="s">
        <v>299</v>
      </c>
      <c r="H172" s="16" t="s">
        <v>36</v>
      </c>
      <c r="I172" s="16" t="s">
        <v>29</v>
      </c>
      <c r="J172" s="17">
        <v>6745.2210000000005</v>
      </c>
    </row>
    <row r="173" spans="2:10" x14ac:dyDescent="0.25">
      <c r="B173" s="15" t="s">
        <v>300</v>
      </c>
      <c r="C173" s="16" t="s">
        <v>282</v>
      </c>
      <c r="D173" s="16" t="s">
        <v>264</v>
      </c>
      <c r="E173" s="16" t="s">
        <v>265</v>
      </c>
      <c r="F173" s="16" t="s">
        <v>301</v>
      </c>
      <c r="G173" s="16" t="s">
        <v>302</v>
      </c>
      <c r="H173" s="16" t="s">
        <v>75</v>
      </c>
      <c r="I173" s="16" t="s">
        <v>29</v>
      </c>
      <c r="J173" s="17">
        <v>1790.81</v>
      </c>
    </row>
    <row r="174" spans="2:10" x14ac:dyDescent="0.25">
      <c r="B174" s="15" t="s">
        <v>297</v>
      </c>
      <c r="C174" s="16" t="s">
        <v>291</v>
      </c>
      <c r="D174" s="16" t="s">
        <v>264</v>
      </c>
      <c r="E174" s="16" t="s">
        <v>265</v>
      </c>
      <c r="F174" s="16" t="s">
        <v>298</v>
      </c>
      <c r="G174" s="16" t="s">
        <v>299</v>
      </c>
      <c r="H174" s="16" t="s">
        <v>36</v>
      </c>
      <c r="I174" s="16" t="s">
        <v>29</v>
      </c>
      <c r="J174" s="17">
        <v>2890.8090000000002</v>
      </c>
    </row>
    <row r="175" spans="2:10" x14ac:dyDescent="0.25">
      <c r="B175" s="15" t="s">
        <v>294</v>
      </c>
      <c r="C175" s="16" t="s">
        <v>291</v>
      </c>
      <c r="D175" s="16" t="s">
        <v>264</v>
      </c>
      <c r="E175" s="16" t="s">
        <v>265</v>
      </c>
      <c r="F175" s="16" t="s">
        <v>295</v>
      </c>
      <c r="G175" s="16" t="s">
        <v>296</v>
      </c>
      <c r="H175" s="16" t="s">
        <v>75</v>
      </c>
      <c r="I175" s="16" t="s">
        <v>29</v>
      </c>
      <c r="J175" s="17">
        <v>991.03</v>
      </c>
    </row>
    <row r="176" spans="2:10" x14ac:dyDescent="0.25">
      <c r="B176" s="15" t="s">
        <v>303</v>
      </c>
      <c r="C176" s="16" t="s">
        <v>263</v>
      </c>
      <c r="D176" s="16" t="s">
        <v>264</v>
      </c>
      <c r="E176" s="16" t="s">
        <v>265</v>
      </c>
      <c r="F176" s="16" t="s">
        <v>304</v>
      </c>
      <c r="G176" s="16" t="s">
        <v>305</v>
      </c>
      <c r="H176" s="16" t="s">
        <v>75</v>
      </c>
      <c r="I176" s="16" t="s">
        <v>29</v>
      </c>
      <c r="J176" s="17">
        <v>5647.2</v>
      </c>
    </row>
    <row r="177" spans="1:15" x14ac:dyDescent="0.25">
      <c r="B177" s="15" t="s">
        <v>306</v>
      </c>
      <c r="C177" s="16" t="s">
        <v>263</v>
      </c>
      <c r="D177" s="16" t="s">
        <v>264</v>
      </c>
      <c r="E177" s="16" t="s">
        <v>265</v>
      </c>
      <c r="F177" s="16" t="s">
        <v>307</v>
      </c>
      <c r="G177" s="16" t="s">
        <v>308</v>
      </c>
      <c r="H177" s="16" t="s">
        <v>19</v>
      </c>
      <c r="I177" s="16" t="s">
        <v>29</v>
      </c>
      <c r="J177" s="17">
        <v>66019.774999999994</v>
      </c>
    </row>
    <row r="178" spans="1:15" x14ac:dyDescent="0.25">
      <c r="B178" s="15" t="s">
        <v>306</v>
      </c>
      <c r="C178" s="16" t="s">
        <v>282</v>
      </c>
      <c r="D178" s="16" t="s">
        <v>264</v>
      </c>
      <c r="E178" s="16" t="s">
        <v>265</v>
      </c>
      <c r="F178" s="16" t="s">
        <v>307</v>
      </c>
      <c r="G178" s="16" t="s">
        <v>308</v>
      </c>
      <c r="H178" s="16" t="s">
        <v>19</v>
      </c>
      <c r="I178" s="16" t="s">
        <v>29</v>
      </c>
      <c r="J178" s="17">
        <v>33009.887499999997</v>
      </c>
    </row>
    <row r="179" spans="1:15" x14ac:dyDescent="0.25">
      <c r="B179" s="15" t="s">
        <v>306</v>
      </c>
      <c r="C179" s="16" t="s">
        <v>291</v>
      </c>
      <c r="D179" s="16" t="s">
        <v>264</v>
      </c>
      <c r="E179" s="16" t="s">
        <v>265</v>
      </c>
      <c r="F179" s="16" t="s">
        <v>307</v>
      </c>
      <c r="G179" s="16" t="s">
        <v>308</v>
      </c>
      <c r="H179" s="16" t="s">
        <v>19</v>
      </c>
      <c r="I179" s="16" t="s">
        <v>29</v>
      </c>
      <c r="J179" s="17">
        <v>33009.887499999997</v>
      </c>
    </row>
    <row r="180" spans="1:15" x14ac:dyDescent="0.25">
      <c r="B180" s="15" t="s">
        <v>309</v>
      </c>
      <c r="C180" s="16" t="s">
        <v>263</v>
      </c>
      <c r="D180" s="16" t="s">
        <v>264</v>
      </c>
      <c r="E180" s="16" t="s">
        <v>265</v>
      </c>
      <c r="F180" s="16" t="s">
        <v>310</v>
      </c>
      <c r="G180" s="16" t="s">
        <v>311</v>
      </c>
      <c r="H180" s="16" t="s">
        <v>312</v>
      </c>
      <c r="I180" s="16" t="s">
        <v>29</v>
      </c>
      <c r="J180" s="17">
        <v>1043.6019999999999</v>
      </c>
    </row>
    <row r="181" spans="1:15" x14ac:dyDescent="0.25">
      <c r="B181" s="15" t="s">
        <v>313</v>
      </c>
      <c r="C181" s="16" t="s">
        <v>282</v>
      </c>
      <c r="D181" s="16" t="s">
        <v>264</v>
      </c>
      <c r="E181" s="16" t="s">
        <v>265</v>
      </c>
      <c r="F181" s="16" t="s">
        <v>314</v>
      </c>
      <c r="G181" s="16" t="s">
        <v>315</v>
      </c>
      <c r="H181" s="16" t="s">
        <v>75</v>
      </c>
      <c r="I181" s="16" t="s">
        <v>29</v>
      </c>
      <c r="J181" s="17">
        <v>2084.7750000000001</v>
      </c>
    </row>
    <row r="182" spans="1:15" customFormat="1" ht="16.5" x14ac:dyDescent="0.3">
      <c r="A182" s="33"/>
      <c r="B182" s="15" t="s">
        <v>309</v>
      </c>
      <c r="C182" s="16" t="s">
        <v>291</v>
      </c>
      <c r="D182" s="16" t="s">
        <v>264</v>
      </c>
      <c r="E182" s="16" t="s">
        <v>265</v>
      </c>
      <c r="F182" s="16" t="s">
        <v>310</v>
      </c>
      <c r="G182" s="16" t="s">
        <v>311</v>
      </c>
      <c r="H182" s="16" t="s">
        <v>312</v>
      </c>
      <c r="I182" s="16" t="s">
        <v>29</v>
      </c>
      <c r="J182" s="17">
        <v>447.25799999999998</v>
      </c>
      <c r="K182" s="18"/>
      <c r="L182" s="18"/>
      <c r="M182" s="18"/>
      <c r="N182" s="19"/>
      <c r="O182" s="19"/>
    </row>
    <row r="183" spans="1:15" customFormat="1" ht="16.5" x14ac:dyDescent="0.3">
      <c r="A183" s="33"/>
      <c r="B183" s="15" t="s">
        <v>313</v>
      </c>
      <c r="C183" s="16" t="s">
        <v>291</v>
      </c>
      <c r="D183" s="16" t="s">
        <v>264</v>
      </c>
      <c r="E183" s="16" t="s">
        <v>265</v>
      </c>
      <c r="F183" s="16" t="s">
        <v>314</v>
      </c>
      <c r="G183" s="16" t="s">
        <v>315</v>
      </c>
      <c r="H183" s="16" t="s">
        <v>75</v>
      </c>
      <c r="I183" s="16" t="s">
        <v>29</v>
      </c>
      <c r="J183" s="17">
        <v>893.47500000000002</v>
      </c>
      <c r="K183" s="18"/>
      <c r="L183" s="18"/>
      <c r="M183" s="18"/>
      <c r="N183" s="19"/>
      <c r="O183" s="19"/>
    </row>
    <row r="184" spans="1:15" customFormat="1" ht="16.5" x14ac:dyDescent="0.3">
      <c r="A184" s="33"/>
      <c r="B184" s="15" t="s">
        <v>316</v>
      </c>
      <c r="C184" s="16" t="s">
        <v>263</v>
      </c>
      <c r="D184" s="16" t="s">
        <v>264</v>
      </c>
      <c r="E184" s="16" t="s">
        <v>265</v>
      </c>
      <c r="F184" s="16" t="s">
        <v>317</v>
      </c>
      <c r="G184" s="16" t="s">
        <v>318</v>
      </c>
      <c r="H184" s="16" t="s">
        <v>75</v>
      </c>
      <c r="I184" s="16" t="s">
        <v>29</v>
      </c>
      <c r="J184" s="17">
        <v>18935</v>
      </c>
      <c r="K184" s="18"/>
      <c r="L184" s="18"/>
      <c r="M184" s="18"/>
      <c r="N184" s="19"/>
      <c r="O184" s="19"/>
    </row>
    <row r="185" spans="1:15" customFormat="1" ht="16.5" x14ac:dyDescent="0.3">
      <c r="A185" s="33"/>
      <c r="B185" s="15" t="s">
        <v>319</v>
      </c>
      <c r="C185" s="16" t="s">
        <v>263</v>
      </c>
      <c r="D185" s="16" t="s">
        <v>264</v>
      </c>
      <c r="E185" s="16" t="s">
        <v>265</v>
      </c>
      <c r="F185" s="16" t="s">
        <v>320</v>
      </c>
      <c r="G185" s="16" t="s">
        <v>321</v>
      </c>
      <c r="H185" s="16" t="s">
        <v>75</v>
      </c>
      <c r="I185" s="16" t="s">
        <v>29</v>
      </c>
      <c r="J185" s="17">
        <v>1127.93</v>
      </c>
      <c r="K185" s="18"/>
      <c r="L185" s="18"/>
      <c r="M185" s="18"/>
      <c r="N185" s="19"/>
      <c r="O185" s="19"/>
    </row>
    <row r="186" spans="1:15" customFormat="1" ht="16.5" x14ac:dyDescent="0.3">
      <c r="A186" s="33"/>
      <c r="B186" s="15" t="s">
        <v>322</v>
      </c>
      <c r="C186" s="16" t="s">
        <v>263</v>
      </c>
      <c r="D186" s="16" t="s">
        <v>264</v>
      </c>
      <c r="E186" s="16" t="s">
        <v>265</v>
      </c>
      <c r="F186" s="16" t="s">
        <v>323</v>
      </c>
      <c r="G186" s="16" t="s">
        <v>324</v>
      </c>
      <c r="H186" s="16" t="s">
        <v>33</v>
      </c>
      <c r="I186" s="16" t="s">
        <v>29</v>
      </c>
      <c r="J186" s="17">
        <v>25756.400000000001</v>
      </c>
      <c r="K186" s="18"/>
      <c r="L186" s="18"/>
      <c r="M186" s="18"/>
      <c r="N186" s="19"/>
      <c r="O186" s="19"/>
    </row>
    <row r="187" spans="1:15" customFormat="1" ht="16.5" x14ac:dyDescent="0.3">
      <c r="A187" s="33"/>
      <c r="B187" s="15" t="s">
        <v>319</v>
      </c>
      <c r="C187" s="16" t="s">
        <v>282</v>
      </c>
      <c r="D187" s="16" t="s">
        <v>264</v>
      </c>
      <c r="E187" s="16" t="s">
        <v>265</v>
      </c>
      <c r="F187" s="16" t="s">
        <v>320</v>
      </c>
      <c r="G187" s="16" t="s">
        <v>321</v>
      </c>
      <c r="H187" s="16" t="s">
        <v>75</v>
      </c>
      <c r="I187" s="16" t="s">
        <v>29</v>
      </c>
      <c r="J187" s="17">
        <v>1127.93</v>
      </c>
      <c r="K187" s="18"/>
      <c r="L187" s="18"/>
      <c r="M187" s="18"/>
      <c r="N187" s="19"/>
      <c r="O187" s="19"/>
    </row>
    <row r="188" spans="1:15" customFormat="1" ht="16.5" x14ac:dyDescent="0.3">
      <c r="A188" s="33"/>
      <c r="B188" s="15" t="s">
        <v>316</v>
      </c>
      <c r="C188" s="16" t="s">
        <v>291</v>
      </c>
      <c r="D188" s="16" t="s">
        <v>264</v>
      </c>
      <c r="E188" s="16" t="s">
        <v>265</v>
      </c>
      <c r="F188" s="16" t="s">
        <v>317</v>
      </c>
      <c r="G188" s="16" t="s">
        <v>318</v>
      </c>
      <c r="H188" s="16" t="s">
        <v>75</v>
      </c>
      <c r="I188" s="16" t="s">
        <v>29</v>
      </c>
      <c r="J188" s="17">
        <v>18935</v>
      </c>
      <c r="K188" s="18"/>
      <c r="L188" s="18"/>
      <c r="M188" s="18"/>
      <c r="N188" s="19"/>
      <c r="O188" s="19"/>
    </row>
    <row r="189" spans="1:15" customFormat="1" ht="16.5" x14ac:dyDescent="0.3">
      <c r="A189" s="33"/>
      <c r="B189" s="15" t="s">
        <v>22</v>
      </c>
      <c r="C189" s="16" t="s">
        <v>263</v>
      </c>
      <c r="D189" s="16" t="s">
        <v>264</v>
      </c>
      <c r="E189" s="16" t="s">
        <v>265</v>
      </c>
      <c r="F189" s="16" t="s">
        <v>269</v>
      </c>
      <c r="G189" s="16" t="s">
        <v>37</v>
      </c>
      <c r="H189" s="16" t="s">
        <v>28</v>
      </c>
      <c r="I189" s="16" t="s">
        <v>29</v>
      </c>
      <c r="J189" s="17">
        <v>11618</v>
      </c>
      <c r="K189" s="18"/>
      <c r="L189" s="18"/>
      <c r="M189" s="18"/>
      <c r="N189" s="19"/>
      <c r="O189" s="19"/>
    </row>
    <row r="190" spans="1:15" customFormat="1" ht="30.75" x14ac:dyDescent="0.3">
      <c r="A190" s="33"/>
      <c r="B190" s="20" t="s">
        <v>325</v>
      </c>
      <c r="C190" s="21" t="s">
        <v>326</v>
      </c>
      <c r="D190" s="21" t="s">
        <v>327</v>
      </c>
      <c r="E190" s="21" t="s">
        <v>265</v>
      </c>
      <c r="F190" s="21" t="s">
        <v>328</v>
      </c>
      <c r="G190" s="21" t="s">
        <v>329</v>
      </c>
      <c r="H190" s="22" t="s">
        <v>33</v>
      </c>
      <c r="I190" s="23" t="s">
        <v>29</v>
      </c>
      <c r="J190" s="25">
        <v>50202</v>
      </c>
      <c r="K190" s="18"/>
      <c r="L190" s="18"/>
      <c r="M190" s="18"/>
      <c r="N190" s="19"/>
      <c r="O190" s="19"/>
    </row>
    <row r="191" spans="1:15" customFormat="1" ht="30.75" x14ac:dyDescent="0.3">
      <c r="A191" s="33"/>
      <c r="B191" s="31">
        <v>14179</v>
      </c>
      <c r="C191" s="32" t="s">
        <v>326</v>
      </c>
      <c r="D191" s="23" t="s">
        <v>327</v>
      </c>
      <c r="E191" s="23" t="s">
        <v>265</v>
      </c>
      <c r="F191" s="24" t="s">
        <v>330</v>
      </c>
      <c r="G191" s="23" t="s">
        <v>331</v>
      </c>
      <c r="H191" s="24" t="s">
        <v>33</v>
      </c>
      <c r="I191" s="23" t="s">
        <v>29</v>
      </c>
      <c r="J191" s="25">
        <v>12500</v>
      </c>
      <c r="K191" s="18"/>
      <c r="L191" s="18"/>
      <c r="M191" s="18"/>
      <c r="N191" s="19"/>
      <c r="O191" s="19"/>
    </row>
    <row r="192" spans="1:15" customFormat="1" ht="30.75" x14ac:dyDescent="0.3">
      <c r="A192" s="33"/>
      <c r="B192" s="20" t="s">
        <v>332</v>
      </c>
      <c r="C192" s="21" t="s">
        <v>333</v>
      </c>
      <c r="D192" s="21" t="s">
        <v>334</v>
      </c>
      <c r="E192" s="21" t="s">
        <v>265</v>
      </c>
      <c r="F192" s="21" t="s">
        <v>335</v>
      </c>
      <c r="G192" s="21" t="s">
        <v>336</v>
      </c>
      <c r="H192" s="21" t="s">
        <v>312</v>
      </c>
      <c r="I192" s="21" t="s">
        <v>47</v>
      </c>
      <c r="J192" s="25">
        <v>1500</v>
      </c>
      <c r="K192" s="18"/>
      <c r="L192" s="18"/>
      <c r="M192" s="18"/>
      <c r="N192" s="19"/>
      <c r="O192" s="19"/>
    </row>
    <row r="193" spans="1:15" customFormat="1" ht="30.75" x14ac:dyDescent="0.3">
      <c r="A193" s="33"/>
      <c r="B193" s="20" t="s">
        <v>332</v>
      </c>
      <c r="C193" s="21" t="s">
        <v>337</v>
      </c>
      <c r="D193" s="21" t="s">
        <v>334</v>
      </c>
      <c r="E193" s="21" t="s">
        <v>265</v>
      </c>
      <c r="F193" s="21" t="s">
        <v>335</v>
      </c>
      <c r="G193" s="21" t="s">
        <v>336</v>
      </c>
      <c r="H193" s="21" t="s">
        <v>312</v>
      </c>
      <c r="I193" s="21" t="s">
        <v>47</v>
      </c>
      <c r="J193" s="25">
        <v>1500</v>
      </c>
      <c r="K193" s="18"/>
      <c r="L193" s="18"/>
      <c r="M193" s="18"/>
      <c r="N193" s="19"/>
      <c r="O193" s="19"/>
    </row>
    <row r="194" spans="1:15" customFormat="1" ht="16.5" x14ac:dyDescent="0.3">
      <c r="A194" s="33"/>
      <c r="B194" s="15" t="s">
        <v>338</v>
      </c>
      <c r="C194" s="16" t="s">
        <v>339</v>
      </c>
      <c r="D194" s="16" t="s">
        <v>334</v>
      </c>
      <c r="E194" s="16" t="s">
        <v>265</v>
      </c>
      <c r="F194" s="16" t="s">
        <v>212</v>
      </c>
      <c r="G194" s="16" t="s">
        <v>340</v>
      </c>
      <c r="H194" s="16" t="s">
        <v>19</v>
      </c>
      <c r="I194" s="16" t="s">
        <v>47</v>
      </c>
      <c r="J194" s="17">
        <v>1000</v>
      </c>
      <c r="K194" s="18"/>
      <c r="L194" s="18"/>
      <c r="M194" s="18"/>
      <c r="N194" s="19"/>
      <c r="O194" s="19"/>
    </row>
    <row r="195" spans="1:15" customFormat="1" ht="16.5" x14ac:dyDescent="0.3">
      <c r="A195" s="33"/>
      <c r="B195" s="15" t="s">
        <v>22</v>
      </c>
      <c r="C195" s="16" t="s">
        <v>341</v>
      </c>
      <c r="D195" s="16" t="s">
        <v>334</v>
      </c>
      <c r="E195" s="16" t="s">
        <v>265</v>
      </c>
      <c r="F195" s="16" t="s">
        <v>342</v>
      </c>
      <c r="G195" s="16" t="s">
        <v>37</v>
      </c>
      <c r="H195" s="16" t="s">
        <v>28</v>
      </c>
      <c r="I195" s="16" t="s">
        <v>29</v>
      </c>
      <c r="J195" s="17">
        <v>1965</v>
      </c>
      <c r="K195" s="18"/>
      <c r="L195" s="18"/>
      <c r="M195" s="18"/>
      <c r="N195" s="19"/>
      <c r="O195" s="19"/>
    </row>
    <row r="196" spans="1:15" customFormat="1" ht="16.5" x14ac:dyDescent="0.3">
      <c r="A196" s="33"/>
      <c r="B196" s="20" t="s">
        <v>343</v>
      </c>
      <c r="C196" s="21" t="s">
        <v>344</v>
      </c>
      <c r="D196" s="21" t="s">
        <v>345</v>
      </c>
      <c r="E196" s="21" t="s">
        <v>265</v>
      </c>
      <c r="F196" s="21" t="s">
        <v>346</v>
      </c>
      <c r="G196" s="21" t="s">
        <v>347</v>
      </c>
      <c r="H196" s="22" t="s">
        <v>33</v>
      </c>
      <c r="I196" s="23" t="s">
        <v>50</v>
      </c>
      <c r="J196" s="25">
        <v>11700</v>
      </c>
      <c r="K196" s="18"/>
      <c r="L196" s="18"/>
      <c r="M196" s="18"/>
      <c r="N196" s="19"/>
      <c r="O196" s="19"/>
    </row>
    <row r="197" spans="1:15" customFormat="1" ht="16.5" x14ac:dyDescent="0.3">
      <c r="A197" s="33"/>
      <c r="B197" s="20" t="s">
        <v>343</v>
      </c>
      <c r="C197" s="21" t="s">
        <v>344</v>
      </c>
      <c r="D197" s="21" t="s">
        <v>345</v>
      </c>
      <c r="E197" s="21" t="s">
        <v>265</v>
      </c>
      <c r="F197" s="21" t="s">
        <v>346</v>
      </c>
      <c r="G197" s="21" t="s">
        <v>347</v>
      </c>
      <c r="H197" s="22" t="s">
        <v>33</v>
      </c>
      <c r="I197" s="23" t="s">
        <v>50</v>
      </c>
      <c r="J197" s="25">
        <v>240219</v>
      </c>
      <c r="K197" s="18"/>
      <c r="L197" s="18"/>
      <c r="M197" s="18"/>
      <c r="N197" s="19"/>
      <c r="O197" s="19"/>
    </row>
    <row r="198" spans="1:15" customFormat="1" ht="30.75" x14ac:dyDescent="0.3">
      <c r="A198" s="33"/>
      <c r="B198" s="26" t="s">
        <v>348</v>
      </c>
      <c r="C198" s="27" t="s">
        <v>349</v>
      </c>
      <c r="D198" s="36" t="s">
        <v>350</v>
      </c>
      <c r="E198" s="23" t="s">
        <v>265</v>
      </c>
      <c r="F198" s="24" t="s">
        <v>351</v>
      </c>
      <c r="G198" s="23" t="s">
        <v>352</v>
      </c>
      <c r="H198" s="23" t="s">
        <v>33</v>
      </c>
      <c r="I198" s="23" t="s">
        <v>47</v>
      </c>
      <c r="J198" s="25">
        <v>11000</v>
      </c>
      <c r="K198" s="18"/>
      <c r="L198" s="18"/>
      <c r="M198" s="18"/>
      <c r="N198" s="19"/>
      <c r="O198" s="19"/>
    </row>
    <row r="199" spans="1:15" customFormat="1" ht="30.75" x14ac:dyDescent="0.3">
      <c r="A199" s="33"/>
      <c r="B199" s="20" t="s">
        <v>348</v>
      </c>
      <c r="C199" s="21" t="s">
        <v>353</v>
      </c>
      <c r="D199" s="21" t="s">
        <v>350</v>
      </c>
      <c r="E199" s="21" t="s">
        <v>265</v>
      </c>
      <c r="F199" s="22" t="s">
        <v>351</v>
      </c>
      <c r="G199" s="23" t="s">
        <v>352</v>
      </c>
      <c r="H199" s="23" t="s">
        <v>33</v>
      </c>
      <c r="I199" s="23" t="s">
        <v>47</v>
      </c>
      <c r="J199" s="25">
        <v>11000</v>
      </c>
      <c r="K199" s="18"/>
      <c r="L199" s="18"/>
      <c r="M199" s="18"/>
      <c r="N199" s="19"/>
      <c r="O199" s="19"/>
    </row>
    <row r="200" spans="1:15" customFormat="1" ht="16.5" x14ac:dyDescent="0.3">
      <c r="A200" s="33"/>
      <c r="B200" s="44">
        <v>14044</v>
      </c>
      <c r="C200" s="21" t="s">
        <v>354</v>
      </c>
      <c r="D200" s="21" t="s">
        <v>355</v>
      </c>
      <c r="E200" s="21" t="s">
        <v>265</v>
      </c>
      <c r="F200" s="21" t="s">
        <v>356</v>
      </c>
      <c r="G200" s="21" t="s">
        <v>357</v>
      </c>
      <c r="H200" s="21" t="s">
        <v>46</v>
      </c>
      <c r="I200" s="21" t="s">
        <v>47</v>
      </c>
      <c r="J200" s="25">
        <v>1575</v>
      </c>
      <c r="K200" s="18"/>
      <c r="L200" s="18"/>
      <c r="M200" s="18"/>
      <c r="N200" s="19"/>
      <c r="O200" s="19"/>
    </row>
    <row r="201" spans="1:15" customFormat="1" ht="16.5" x14ac:dyDescent="0.3">
      <c r="A201" s="33"/>
      <c r="B201" s="44">
        <v>14044</v>
      </c>
      <c r="C201" s="21" t="s">
        <v>358</v>
      </c>
      <c r="D201" s="21" t="s">
        <v>355</v>
      </c>
      <c r="E201" s="21" t="s">
        <v>265</v>
      </c>
      <c r="F201" s="21" t="s">
        <v>356</v>
      </c>
      <c r="G201" s="21" t="s">
        <v>357</v>
      </c>
      <c r="H201" s="21" t="s">
        <v>46</v>
      </c>
      <c r="I201" s="21" t="s">
        <v>47</v>
      </c>
      <c r="J201" s="25">
        <v>1575</v>
      </c>
      <c r="K201" s="18"/>
      <c r="L201" s="18"/>
      <c r="M201" s="18"/>
      <c r="N201" s="19"/>
      <c r="O201" s="19"/>
    </row>
    <row r="202" spans="1:15" customFormat="1" ht="30.75" x14ac:dyDescent="0.3">
      <c r="A202" s="33"/>
      <c r="B202" s="20" t="s">
        <v>359</v>
      </c>
      <c r="C202" s="21" t="s">
        <v>360</v>
      </c>
      <c r="D202" s="21" t="s">
        <v>361</v>
      </c>
      <c r="E202" s="21" t="s">
        <v>265</v>
      </c>
      <c r="F202" s="22" t="s">
        <v>362</v>
      </c>
      <c r="G202" s="23" t="s">
        <v>363</v>
      </c>
      <c r="H202" s="35"/>
      <c r="I202" s="23" t="s">
        <v>46</v>
      </c>
      <c r="J202" s="25">
        <v>7160</v>
      </c>
      <c r="K202" s="18"/>
      <c r="L202" s="18"/>
      <c r="M202" s="18"/>
      <c r="N202" s="19"/>
      <c r="O202" s="19"/>
    </row>
    <row r="203" spans="1:15" customFormat="1" ht="16.5" x14ac:dyDescent="0.3">
      <c r="A203" s="14"/>
      <c r="B203" s="44">
        <v>14098</v>
      </c>
      <c r="C203" s="21" t="s">
        <v>360</v>
      </c>
      <c r="D203" s="21" t="s">
        <v>361</v>
      </c>
      <c r="E203" s="21" t="s">
        <v>265</v>
      </c>
      <c r="F203" s="22" t="s">
        <v>364</v>
      </c>
      <c r="G203" s="37" t="s">
        <v>363</v>
      </c>
      <c r="H203" s="24" t="s">
        <v>46</v>
      </c>
      <c r="I203" s="23" t="s">
        <v>47</v>
      </c>
      <c r="J203" s="25">
        <v>7523</v>
      </c>
      <c r="K203" s="18"/>
      <c r="L203" s="18"/>
      <c r="M203" s="18"/>
      <c r="N203" s="19"/>
      <c r="O203" s="19"/>
    </row>
    <row r="204" spans="1:15" customFormat="1" ht="30.75" x14ac:dyDescent="0.3">
      <c r="A204" s="33"/>
      <c r="B204" s="20" t="s">
        <v>365</v>
      </c>
      <c r="C204" s="21" t="s">
        <v>366</v>
      </c>
      <c r="D204" s="21" t="s">
        <v>367</v>
      </c>
      <c r="E204" s="21" t="s">
        <v>265</v>
      </c>
      <c r="F204" s="22" t="s">
        <v>368</v>
      </c>
      <c r="G204" s="23" t="s">
        <v>369</v>
      </c>
      <c r="H204" s="24" t="s">
        <v>33</v>
      </c>
      <c r="I204" s="23" t="s">
        <v>50</v>
      </c>
      <c r="J204" s="25">
        <v>2451</v>
      </c>
      <c r="K204" s="18"/>
      <c r="L204" s="18"/>
      <c r="M204" s="18"/>
      <c r="N204" s="19"/>
      <c r="O204" s="19"/>
    </row>
    <row r="205" spans="1:15" customFormat="1" ht="30.75" x14ac:dyDescent="0.3">
      <c r="A205" s="33"/>
      <c r="B205" s="20" t="s">
        <v>370</v>
      </c>
      <c r="C205" s="21" t="s">
        <v>366</v>
      </c>
      <c r="D205" s="21" t="s">
        <v>367</v>
      </c>
      <c r="E205" s="21" t="s">
        <v>265</v>
      </c>
      <c r="F205" s="21" t="s">
        <v>371</v>
      </c>
      <c r="G205" s="21" t="s">
        <v>372</v>
      </c>
      <c r="H205" s="21" t="s">
        <v>33</v>
      </c>
      <c r="I205" s="21" t="s">
        <v>47</v>
      </c>
      <c r="J205" s="25">
        <v>5000</v>
      </c>
      <c r="K205" s="18"/>
      <c r="L205" s="18"/>
      <c r="M205" s="18"/>
      <c r="N205" s="19"/>
      <c r="O205" s="19"/>
    </row>
    <row r="206" spans="1:15" customFormat="1" ht="16.5" x14ac:dyDescent="0.3">
      <c r="A206" s="33"/>
      <c r="B206" s="15" t="s">
        <v>338</v>
      </c>
      <c r="C206" s="16" t="s">
        <v>373</v>
      </c>
      <c r="D206" s="16" t="s">
        <v>367</v>
      </c>
      <c r="E206" s="16" t="s">
        <v>265</v>
      </c>
      <c r="F206" s="16" t="s">
        <v>212</v>
      </c>
      <c r="G206" s="16" t="s">
        <v>340</v>
      </c>
      <c r="H206" s="16" t="s">
        <v>19</v>
      </c>
      <c r="I206" s="16" t="s">
        <v>47</v>
      </c>
      <c r="J206" s="17">
        <v>2000</v>
      </c>
      <c r="K206" s="18"/>
      <c r="L206" s="18"/>
      <c r="M206" s="18"/>
      <c r="N206" s="19"/>
      <c r="O206" s="19"/>
    </row>
    <row r="207" spans="1:15" s="7" customFormat="1" x14ac:dyDescent="0.25">
      <c r="A207" s="5"/>
      <c r="B207" s="8" t="s">
        <v>374</v>
      </c>
      <c r="C207" s="8"/>
      <c r="D207" s="8"/>
      <c r="E207" s="8"/>
      <c r="F207" s="8"/>
      <c r="G207" s="8"/>
      <c r="H207" s="9" t="s">
        <v>3</v>
      </c>
      <c r="I207" s="9"/>
      <c r="J207" s="10">
        <f>SUM(J210:J329)</f>
        <v>8640778.4800000004</v>
      </c>
    </row>
    <row r="208" spans="1:15" s="7" customFormat="1" x14ac:dyDescent="0.25">
      <c r="A208" s="5"/>
      <c r="B208" s="8"/>
      <c r="C208" s="8"/>
      <c r="D208" s="8"/>
      <c r="E208" s="8"/>
      <c r="F208" s="8"/>
      <c r="G208" s="8"/>
      <c r="H208" s="9"/>
      <c r="I208" s="9"/>
      <c r="J208" s="11"/>
    </row>
    <row r="209" spans="2:10" ht="30" x14ac:dyDescent="0.25">
      <c r="B209" s="12" t="s">
        <v>4</v>
      </c>
      <c r="C209" s="12" t="s">
        <v>5</v>
      </c>
      <c r="D209" s="12" t="s">
        <v>6</v>
      </c>
      <c r="E209" s="12" t="s">
        <v>7</v>
      </c>
      <c r="F209" s="12" t="s">
        <v>8</v>
      </c>
      <c r="G209" s="12" t="s">
        <v>9</v>
      </c>
      <c r="H209" s="12" t="s">
        <v>10</v>
      </c>
      <c r="I209" s="12" t="s">
        <v>11</v>
      </c>
      <c r="J209" s="13" t="s">
        <v>12</v>
      </c>
    </row>
    <row r="210" spans="2:10" ht="30" x14ac:dyDescent="0.25">
      <c r="B210" s="20" t="s">
        <v>375</v>
      </c>
      <c r="C210" s="21" t="s">
        <v>376</v>
      </c>
      <c r="D210" s="21" t="s">
        <v>377</v>
      </c>
      <c r="E210" s="21" t="s">
        <v>378</v>
      </c>
      <c r="F210" s="21" t="s">
        <v>379</v>
      </c>
      <c r="G210" s="21" t="s">
        <v>380</v>
      </c>
      <c r="H210" s="22" t="s">
        <v>19</v>
      </c>
      <c r="I210" s="23" t="s">
        <v>47</v>
      </c>
      <c r="J210" s="25">
        <v>18716</v>
      </c>
    </row>
    <row r="211" spans="2:10" x14ac:dyDescent="0.25">
      <c r="B211" s="20" t="s">
        <v>381</v>
      </c>
      <c r="C211" s="21" t="s">
        <v>376</v>
      </c>
      <c r="D211" s="21" t="s">
        <v>377</v>
      </c>
      <c r="E211" s="21" t="s">
        <v>378</v>
      </c>
      <c r="F211" s="22" t="s">
        <v>382</v>
      </c>
      <c r="G211" s="23" t="s">
        <v>383</v>
      </c>
      <c r="H211" s="24" t="s">
        <v>33</v>
      </c>
      <c r="I211" s="23" t="s">
        <v>47</v>
      </c>
      <c r="J211" s="25">
        <v>15000</v>
      </c>
    </row>
    <row r="212" spans="2:10" ht="30" x14ac:dyDescent="0.25">
      <c r="B212" s="20" t="s">
        <v>384</v>
      </c>
      <c r="C212" s="21" t="s">
        <v>376</v>
      </c>
      <c r="D212" s="21" t="s">
        <v>377</v>
      </c>
      <c r="E212" s="21" t="s">
        <v>378</v>
      </c>
      <c r="F212" s="21" t="s">
        <v>385</v>
      </c>
      <c r="G212" s="21" t="s">
        <v>386</v>
      </c>
      <c r="H212" s="22" t="s">
        <v>19</v>
      </c>
      <c r="I212" s="23" t="s">
        <v>47</v>
      </c>
      <c r="J212" s="25">
        <v>18000</v>
      </c>
    </row>
    <row r="213" spans="2:10" x14ac:dyDescent="0.25">
      <c r="B213" s="26" t="s">
        <v>387</v>
      </c>
      <c r="C213" s="27" t="s">
        <v>388</v>
      </c>
      <c r="D213" s="27" t="s">
        <v>377</v>
      </c>
      <c r="E213" s="27" t="s">
        <v>378</v>
      </c>
      <c r="F213" s="27" t="s">
        <v>389</v>
      </c>
      <c r="G213" s="27" t="s">
        <v>390</v>
      </c>
      <c r="H213" s="27" t="s">
        <v>312</v>
      </c>
      <c r="I213" s="27" t="s">
        <v>47</v>
      </c>
      <c r="J213" s="25">
        <v>6239</v>
      </c>
    </row>
    <row r="214" spans="2:10" ht="30" x14ac:dyDescent="0.25">
      <c r="B214" s="20" t="s">
        <v>391</v>
      </c>
      <c r="C214" s="21" t="s">
        <v>392</v>
      </c>
      <c r="D214" s="21" t="s">
        <v>377</v>
      </c>
      <c r="E214" s="21" t="s">
        <v>378</v>
      </c>
      <c r="F214" s="21" t="s">
        <v>154</v>
      </c>
      <c r="G214" s="21" t="s">
        <v>393</v>
      </c>
      <c r="H214" s="22" t="s">
        <v>33</v>
      </c>
      <c r="I214" s="23" t="s">
        <v>47</v>
      </c>
      <c r="J214" s="25">
        <v>58958</v>
      </c>
    </row>
    <row r="215" spans="2:10" ht="30" x14ac:dyDescent="0.25">
      <c r="B215" s="26" t="s">
        <v>394</v>
      </c>
      <c r="C215" s="27" t="s">
        <v>395</v>
      </c>
      <c r="D215" s="27" t="s">
        <v>377</v>
      </c>
      <c r="E215" s="27" t="s">
        <v>378</v>
      </c>
      <c r="F215" s="27" t="s">
        <v>396</v>
      </c>
      <c r="G215" s="27" t="s">
        <v>397</v>
      </c>
      <c r="H215" s="27" t="s">
        <v>19</v>
      </c>
      <c r="I215" s="27" t="s">
        <v>47</v>
      </c>
      <c r="J215" s="25">
        <v>9928</v>
      </c>
    </row>
    <row r="216" spans="2:10" ht="30" x14ac:dyDescent="0.25">
      <c r="B216" s="26" t="s">
        <v>398</v>
      </c>
      <c r="C216" s="27" t="s">
        <v>399</v>
      </c>
      <c r="D216" s="27" t="s">
        <v>377</v>
      </c>
      <c r="E216" s="27" t="s">
        <v>378</v>
      </c>
      <c r="F216" s="27" t="s">
        <v>400</v>
      </c>
      <c r="G216" s="27" t="s">
        <v>401</v>
      </c>
      <c r="H216" s="27" t="s">
        <v>33</v>
      </c>
      <c r="I216" s="27" t="s">
        <v>50</v>
      </c>
      <c r="J216" s="25">
        <v>89639</v>
      </c>
    </row>
    <row r="217" spans="2:10" ht="30" x14ac:dyDescent="0.25">
      <c r="B217" s="31">
        <v>14184</v>
      </c>
      <c r="C217" s="23" t="s">
        <v>399</v>
      </c>
      <c r="D217" s="23" t="s">
        <v>377</v>
      </c>
      <c r="E217" s="23" t="s">
        <v>378</v>
      </c>
      <c r="F217" s="24" t="s">
        <v>402</v>
      </c>
      <c r="G217" s="23" t="s">
        <v>403</v>
      </c>
      <c r="H217" s="24" t="s">
        <v>33</v>
      </c>
      <c r="I217" s="23" t="s">
        <v>47</v>
      </c>
      <c r="J217" s="25">
        <v>474876</v>
      </c>
    </row>
    <row r="218" spans="2:10" x14ac:dyDescent="0.25">
      <c r="B218" s="26" t="s">
        <v>404</v>
      </c>
      <c r="C218" s="27" t="s">
        <v>405</v>
      </c>
      <c r="D218" s="27" t="s">
        <v>377</v>
      </c>
      <c r="E218" s="27" t="s">
        <v>378</v>
      </c>
      <c r="F218" s="27" t="s">
        <v>406</v>
      </c>
      <c r="G218" s="27" t="s">
        <v>407</v>
      </c>
      <c r="H218" s="27" t="s">
        <v>33</v>
      </c>
      <c r="I218" s="27" t="s">
        <v>29</v>
      </c>
      <c r="J218" s="25">
        <f>199303*90%</f>
        <v>179372.7</v>
      </c>
    </row>
    <row r="219" spans="2:10" x14ac:dyDescent="0.25">
      <c r="B219" s="20" t="s">
        <v>408</v>
      </c>
      <c r="C219" s="21" t="s">
        <v>409</v>
      </c>
      <c r="D219" s="21" t="s">
        <v>377</v>
      </c>
      <c r="E219" s="21" t="s">
        <v>378</v>
      </c>
      <c r="F219" s="21" t="s">
        <v>410</v>
      </c>
      <c r="G219" s="21" t="s">
        <v>411</v>
      </c>
      <c r="H219" s="21" t="s">
        <v>33</v>
      </c>
      <c r="I219" s="21" t="s">
        <v>47</v>
      </c>
      <c r="J219" s="25">
        <v>13000</v>
      </c>
    </row>
    <row r="220" spans="2:10" ht="30" x14ac:dyDescent="0.25">
      <c r="B220" s="20" t="s">
        <v>412</v>
      </c>
      <c r="C220" s="21" t="s">
        <v>413</v>
      </c>
      <c r="D220" s="21" t="s">
        <v>377</v>
      </c>
      <c r="E220" s="21" t="s">
        <v>378</v>
      </c>
      <c r="F220" s="21" t="s">
        <v>351</v>
      </c>
      <c r="G220" s="21" t="s">
        <v>414</v>
      </c>
      <c r="H220" s="21" t="s">
        <v>33</v>
      </c>
      <c r="I220" s="21" t="s">
        <v>47</v>
      </c>
      <c r="J220" s="25">
        <v>45917</v>
      </c>
    </row>
    <row r="221" spans="2:10" x14ac:dyDescent="0.25">
      <c r="B221" s="20" t="s">
        <v>22</v>
      </c>
      <c r="C221" s="21" t="s">
        <v>413</v>
      </c>
      <c r="D221" s="21" t="s">
        <v>377</v>
      </c>
      <c r="E221" s="21" t="s">
        <v>378</v>
      </c>
      <c r="F221" s="21" t="s">
        <v>28</v>
      </c>
      <c r="G221" s="21" t="s">
        <v>35</v>
      </c>
      <c r="H221" s="21" t="s">
        <v>36</v>
      </c>
      <c r="I221" s="21" t="s">
        <v>29</v>
      </c>
      <c r="J221" s="25">
        <v>6000</v>
      </c>
    </row>
    <row r="222" spans="2:10" x14ac:dyDescent="0.25">
      <c r="B222" s="20" t="s">
        <v>22</v>
      </c>
      <c r="C222" s="21" t="s">
        <v>413</v>
      </c>
      <c r="D222" s="21" t="s">
        <v>377</v>
      </c>
      <c r="E222" s="21" t="s">
        <v>378</v>
      </c>
      <c r="F222" s="21" t="s">
        <v>415</v>
      </c>
      <c r="G222" s="21" t="s">
        <v>27</v>
      </c>
      <c r="H222" s="22" t="s">
        <v>28</v>
      </c>
      <c r="I222" s="23" t="s">
        <v>29</v>
      </c>
      <c r="J222" s="25">
        <v>4005</v>
      </c>
    </row>
    <row r="223" spans="2:10" x14ac:dyDescent="0.25">
      <c r="B223" s="26" t="s">
        <v>404</v>
      </c>
      <c r="C223" s="27" t="s">
        <v>413</v>
      </c>
      <c r="D223" s="27" t="s">
        <v>377</v>
      </c>
      <c r="E223" s="27" t="s">
        <v>378</v>
      </c>
      <c r="F223" s="27" t="s">
        <v>406</v>
      </c>
      <c r="G223" s="27" t="s">
        <v>407</v>
      </c>
      <c r="H223" s="27" t="s">
        <v>33</v>
      </c>
      <c r="I223" s="27" t="s">
        <v>29</v>
      </c>
      <c r="J223" s="25">
        <f>199303*10%</f>
        <v>19930.300000000003</v>
      </c>
    </row>
    <row r="224" spans="2:10" ht="30" x14ac:dyDescent="0.25">
      <c r="B224" s="26" t="s">
        <v>416</v>
      </c>
      <c r="C224" s="27" t="s">
        <v>413</v>
      </c>
      <c r="D224" s="27" t="s">
        <v>377</v>
      </c>
      <c r="E224" s="27" t="s">
        <v>378</v>
      </c>
      <c r="F224" s="27" t="s">
        <v>417</v>
      </c>
      <c r="G224" s="27" t="s">
        <v>418</v>
      </c>
      <c r="H224" s="27" t="s">
        <v>33</v>
      </c>
      <c r="I224" s="27" t="s">
        <v>47</v>
      </c>
      <c r="J224" s="25">
        <v>37584</v>
      </c>
    </row>
    <row r="225" spans="2:10" x14ac:dyDescent="0.25">
      <c r="B225" s="28" t="s">
        <v>22</v>
      </c>
      <c r="C225" s="27" t="s">
        <v>413</v>
      </c>
      <c r="D225" s="27" t="s">
        <v>377</v>
      </c>
      <c r="E225" s="27" t="s">
        <v>378</v>
      </c>
      <c r="F225" s="27" t="s">
        <v>415</v>
      </c>
      <c r="G225" s="27" t="s">
        <v>34</v>
      </c>
      <c r="H225" s="27" t="s">
        <v>28</v>
      </c>
      <c r="I225" s="27" t="s">
        <v>29</v>
      </c>
      <c r="J225" s="25">
        <v>2100</v>
      </c>
    </row>
    <row r="226" spans="2:10" x14ac:dyDescent="0.25">
      <c r="B226" s="20" t="s">
        <v>22</v>
      </c>
      <c r="C226" s="21" t="s">
        <v>419</v>
      </c>
      <c r="D226" s="21" t="s">
        <v>377</v>
      </c>
      <c r="E226" s="21" t="s">
        <v>378</v>
      </c>
      <c r="F226" s="21" t="s">
        <v>28</v>
      </c>
      <c r="G226" s="21" t="s">
        <v>35</v>
      </c>
      <c r="H226" s="21" t="s">
        <v>36</v>
      </c>
      <c r="I226" s="21" t="s">
        <v>29</v>
      </c>
      <c r="J226" s="25">
        <v>52.19</v>
      </c>
    </row>
    <row r="227" spans="2:10" ht="30" x14ac:dyDescent="0.25">
      <c r="B227" s="26" t="s">
        <v>420</v>
      </c>
      <c r="C227" s="27" t="s">
        <v>419</v>
      </c>
      <c r="D227" s="27" t="s">
        <v>377</v>
      </c>
      <c r="E227" s="27" t="s">
        <v>378</v>
      </c>
      <c r="F227" s="27" t="s">
        <v>421</v>
      </c>
      <c r="G227" s="27" t="s">
        <v>422</v>
      </c>
      <c r="H227" s="27" t="s">
        <v>75</v>
      </c>
      <c r="I227" s="27" t="s">
        <v>29</v>
      </c>
      <c r="J227" s="25">
        <v>16291</v>
      </c>
    </row>
    <row r="228" spans="2:10" ht="30" x14ac:dyDescent="0.25">
      <c r="B228" s="26" t="s">
        <v>423</v>
      </c>
      <c r="C228" s="27" t="s">
        <v>419</v>
      </c>
      <c r="D228" s="27" t="s">
        <v>377</v>
      </c>
      <c r="E228" s="27" t="s">
        <v>378</v>
      </c>
      <c r="F228" s="27" t="s">
        <v>424</v>
      </c>
      <c r="G228" s="27" t="s">
        <v>425</v>
      </c>
      <c r="H228" s="27" t="s">
        <v>33</v>
      </c>
      <c r="I228" s="27" t="s">
        <v>29</v>
      </c>
      <c r="J228" s="25">
        <v>39080</v>
      </c>
    </row>
    <row r="229" spans="2:10" x14ac:dyDescent="0.25">
      <c r="B229" s="26" t="s">
        <v>426</v>
      </c>
      <c r="C229" s="27" t="s">
        <v>419</v>
      </c>
      <c r="D229" s="27" t="s">
        <v>377</v>
      </c>
      <c r="E229" s="27" t="s">
        <v>378</v>
      </c>
      <c r="F229" s="27" t="s">
        <v>427</v>
      </c>
      <c r="G229" s="27" t="s">
        <v>428</v>
      </c>
      <c r="H229" s="27" t="s">
        <v>75</v>
      </c>
      <c r="I229" s="27" t="s">
        <v>47</v>
      </c>
      <c r="J229" s="25">
        <v>21929</v>
      </c>
    </row>
    <row r="230" spans="2:10" x14ac:dyDescent="0.25">
      <c r="B230" s="26" t="s">
        <v>429</v>
      </c>
      <c r="C230" s="27" t="s">
        <v>419</v>
      </c>
      <c r="D230" s="27" t="s">
        <v>377</v>
      </c>
      <c r="E230" s="27" t="s">
        <v>378</v>
      </c>
      <c r="F230" s="27" t="s">
        <v>289</v>
      </c>
      <c r="G230" s="27" t="s">
        <v>430</v>
      </c>
      <c r="H230" s="27" t="s">
        <v>19</v>
      </c>
      <c r="I230" s="27" t="s">
        <v>47</v>
      </c>
      <c r="J230" s="25">
        <v>29082</v>
      </c>
    </row>
    <row r="231" spans="2:10" x14ac:dyDescent="0.25">
      <c r="B231" s="20" t="s">
        <v>431</v>
      </c>
      <c r="C231" s="21" t="s">
        <v>419</v>
      </c>
      <c r="D231" s="21" t="s">
        <v>377</v>
      </c>
      <c r="E231" s="21" t="s">
        <v>378</v>
      </c>
      <c r="F231" s="21" t="s">
        <v>432</v>
      </c>
      <c r="G231" s="21" t="s">
        <v>433</v>
      </c>
      <c r="H231" s="21" t="s">
        <v>19</v>
      </c>
      <c r="I231" s="21" t="s">
        <v>47</v>
      </c>
      <c r="J231" s="25">
        <v>5000</v>
      </c>
    </row>
    <row r="232" spans="2:10" ht="30" x14ac:dyDescent="0.25">
      <c r="B232" s="20" t="s">
        <v>322</v>
      </c>
      <c r="C232" s="21" t="s">
        <v>376</v>
      </c>
      <c r="D232" s="21" t="s">
        <v>377</v>
      </c>
      <c r="E232" s="21" t="s">
        <v>378</v>
      </c>
      <c r="F232" s="21" t="s">
        <v>323</v>
      </c>
      <c r="G232" s="21" t="s">
        <v>324</v>
      </c>
      <c r="H232" s="21" t="s">
        <v>33</v>
      </c>
      <c r="I232" s="21" t="s">
        <v>29</v>
      </c>
      <c r="J232" s="25">
        <v>6439.1</v>
      </c>
    </row>
    <row r="233" spans="2:10" ht="30" x14ac:dyDescent="0.25">
      <c r="B233" s="20" t="s">
        <v>434</v>
      </c>
      <c r="C233" s="21" t="s">
        <v>405</v>
      </c>
      <c r="D233" s="21" t="s">
        <v>377</v>
      </c>
      <c r="E233" s="21" t="s">
        <v>378</v>
      </c>
      <c r="F233" s="21" t="s">
        <v>435</v>
      </c>
      <c r="G233" s="21" t="s">
        <v>436</v>
      </c>
      <c r="H233" s="21" t="s">
        <v>46</v>
      </c>
      <c r="I233" s="21" t="s">
        <v>29</v>
      </c>
      <c r="J233" s="25">
        <v>19710</v>
      </c>
    </row>
    <row r="234" spans="2:10" ht="30" x14ac:dyDescent="0.25">
      <c r="B234" s="20" t="s">
        <v>434</v>
      </c>
      <c r="C234" s="21" t="s">
        <v>413</v>
      </c>
      <c r="D234" s="21" t="s">
        <v>377</v>
      </c>
      <c r="E234" s="21" t="s">
        <v>378</v>
      </c>
      <c r="F234" s="21" t="s">
        <v>435</v>
      </c>
      <c r="G234" s="21" t="s">
        <v>436</v>
      </c>
      <c r="H234" s="21" t="s">
        <v>46</v>
      </c>
      <c r="I234" s="21" t="s">
        <v>29</v>
      </c>
      <c r="J234" s="25">
        <v>2190</v>
      </c>
    </row>
    <row r="235" spans="2:10" x14ac:dyDescent="0.25">
      <c r="B235" s="20" t="s">
        <v>22</v>
      </c>
      <c r="C235" s="21" t="s">
        <v>413</v>
      </c>
      <c r="D235" s="21" t="s">
        <v>377</v>
      </c>
      <c r="E235" s="21" t="s">
        <v>378</v>
      </c>
      <c r="F235" s="21" t="s">
        <v>415</v>
      </c>
      <c r="G235" s="21" t="s">
        <v>37</v>
      </c>
      <c r="H235" s="21" t="s">
        <v>28</v>
      </c>
      <c r="I235" s="21" t="s">
        <v>29</v>
      </c>
      <c r="J235" s="25">
        <v>6500</v>
      </c>
    </row>
    <row r="236" spans="2:10" ht="30" x14ac:dyDescent="0.25">
      <c r="B236" s="20" t="s">
        <v>437</v>
      </c>
      <c r="C236" s="21" t="s">
        <v>438</v>
      </c>
      <c r="D236" s="21" t="s">
        <v>439</v>
      </c>
      <c r="E236" s="21" t="s">
        <v>378</v>
      </c>
      <c r="F236" s="21" t="s">
        <v>154</v>
      </c>
      <c r="G236" s="21" t="s">
        <v>440</v>
      </c>
      <c r="H236" s="22" t="s">
        <v>33</v>
      </c>
      <c r="I236" s="23" t="s">
        <v>20</v>
      </c>
      <c r="J236" s="25">
        <v>98221</v>
      </c>
    </row>
    <row r="237" spans="2:10" ht="30" x14ac:dyDescent="0.25">
      <c r="B237" s="20" t="s">
        <v>441</v>
      </c>
      <c r="C237" s="21" t="s">
        <v>442</v>
      </c>
      <c r="D237" s="21" t="s">
        <v>439</v>
      </c>
      <c r="E237" s="21" t="s">
        <v>378</v>
      </c>
      <c r="F237" s="21" t="s">
        <v>443</v>
      </c>
      <c r="G237" s="21" t="s">
        <v>444</v>
      </c>
      <c r="H237" s="22" t="s">
        <v>33</v>
      </c>
      <c r="I237" s="23" t="s">
        <v>29</v>
      </c>
      <c r="J237" s="25">
        <v>990</v>
      </c>
    </row>
    <row r="238" spans="2:10" ht="30" x14ac:dyDescent="0.25">
      <c r="B238" s="20" t="s">
        <v>437</v>
      </c>
      <c r="C238" s="21" t="s">
        <v>442</v>
      </c>
      <c r="D238" s="21" t="s">
        <v>439</v>
      </c>
      <c r="E238" s="21" t="s">
        <v>378</v>
      </c>
      <c r="F238" s="22" t="s">
        <v>154</v>
      </c>
      <c r="G238" s="23" t="s">
        <v>440</v>
      </c>
      <c r="H238" s="24" t="s">
        <v>33</v>
      </c>
      <c r="I238" s="23" t="s">
        <v>20</v>
      </c>
      <c r="J238" s="25">
        <v>65480</v>
      </c>
    </row>
    <row r="239" spans="2:10" x14ac:dyDescent="0.25">
      <c r="B239" s="20" t="s">
        <v>22</v>
      </c>
      <c r="C239" s="21" t="s">
        <v>442</v>
      </c>
      <c r="D239" s="21" t="s">
        <v>439</v>
      </c>
      <c r="E239" s="21" t="s">
        <v>378</v>
      </c>
      <c r="F239" s="21" t="s">
        <v>445</v>
      </c>
      <c r="G239" s="21" t="s">
        <v>27</v>
      </c>
      <c r="H239" s="22" t="s">
        <v>28</v>
      </c>
      <c r="I239" s="23" t="s">
        <v>29</v>
      </c>
      <c r="J239" s="25">
        <v>3990</v>
      </c>
    </row>
    <row r="240" spans="2:10" x14ac:dyDescent="0.25">
      <c r="B240" s="28" t="s">
        <v>22</v>
      </c>
      <c r="C240" s="27" t="s">
        <v>442</v>
      </c>
      <c r="D240" s="27" t="s">
        <v>439</v>
      </c>
      <c r="E240" s="27" t="s">
        <v>378</v>
      </c>
      <c r="F240" s="27" t="s">
        <v>445</v>
      </c>
      <c r="G240" s="27" t="s">
        <v>34</v>
      </c>
      <c r="H240" s="27" t="s">
        <v>28</v>
      </c>
      <c r="I240" s="27" t="s">
        <v>29</v>
      </c>
      <c r="J240" s="25">
        <v>992.46</v>
      </c>
    </row>
    <row r="241" spans="2:10" x14ac:dyDescent="0.25">
      <c r="B241" s="20" t="s">
        <v>22</v>
      </c>
      <c r="C241" s="21" t="s">
        <v>442</v>
      </c>
      <c r="D241" s="21" t="s">
        <v>439</v>
      </c>
      <c r="E241" s="21" t="s">
        <v>378</v>
      </c>
      <c r="F241" s="21" t="s">
        <v>28</v>
      </c>
      <c r="G241" s="21" t="s">
        <v>35</v>
      </c>
      <c r="H241" s="21" t="s">
        <v>36</v>
      </c>
      <c r="I241" s="21" t="s">
        <v>29</v>
      </c>
      <c r="J241" s="25">
        <v>14272.5</v>
      </c>
    </row>
    <row r="242" spans="2:10" ht="45" x14ac:dyDescent="0.25">
      <c r="B242" s="20" t="s">
        <v>446</v>
      </c>
      <c r="C242" s="21" t="s">
        <v>442</v>
      </c>
      <c r="D242" s="21" t="s">
        <v>439</v>
      </c>
      <c r="E242" s="21" t="s">
        <v>378</v>
      </c>
      <c r="F242" s="21" t="s">
        <v>447</v>
      </c>
      <c r="G242" s="21" t="s">
        <v>448</v>
      </c>
      <c r="H242" s="21" t="s">
        <v>449</v>
      </c>
      <c r="I242" s="21" t="s">
        <v>50</v>
      </c>
      <c r="J242" s="25">
        <v>20000</v>
      </c>
    </row>
    <row r="243" spans="2:10" x14ac:dyDescent="0.25">
      <c r="B243" s="20" t="s">
        <v>22</v>
      </c>
      <c r="C243" s="21" t="s">
        <v>442</v>
      </c>
      <c r="D243" s="21" t="s">
        <v>439</v>
      </c>
      <c r="E243" s="21" t="s">
        <v>378</v>
      </c>
      <c r="F243" s="21" t="s">
        <v>445</v>
      </c>
      <c r="G243" s="21" t="s">
        <v>37</v>
      </c>
      <c r="H243" s="21" t="s">
        <v>28</v>
      </c>
      <c r="I243" s="21" t="s">
        <v>29</v>
      </c>
      <c r="J243" s="25">
        <v>3660</v>
      </c>
    </row>
    <row r="244" spans="2:10" ht="30" x14ac:dyDescent="0.25">
      <c r="B244" s="20" t="s">
        <v>450</v>
      </c>
      <c r="C244" s="21" t="s">
        <v>451</v>
      </c>
      <c r="D244" s="21" t="s">
        <v>452</v>
      </c>
      <c r="E244" s="21" t="s">
        <v>378</v>
      </c>
      <c r="F244" s="21" t="s">
        <v>148</v>
      </c>
      <c r="G244" s="21" t="s">
        <v>453</v>
      </c>
      <c r="H244" s="21" t="s">
        <v>33</v>
      </c>
      <c r="I244" s="21" t="s">
        <v>47</v>
      </c>
      <c r="J244" s="25">
        <v>26862</v>
      </c>
    </row>
    <row r="245" spans="2:10" ht="30" x14ac:dyDescent="0.25">
      <c r="B245" s="20" t="s">
        <v>454</v>
      </c>
      <c r="C245" s="21" t="s">
        <v>455</v>
      </c>
      <c r="D245" s="21" t="s">
        <v>452</v>
      </c>
      <c r="E245" s="21" t="s">
        <v>378</v>
      </c>
      <c r="F245" s="22" t="s">
        <v>456</v>
      </c>
      <c r="G245" s="23" t="s">
        <v>457</v>
      </c>
      <c r="H245" s="24" t="s">
        <v>46</v>
      </c>
      <c r="I245" s="23" t="s">
        <v>47</v>
      </c>
      <c r="J245" s="25">
        <v>14000</v>
      </c>
    </row>
    <row r="246" spans="2:10" ht="30" x14ac:dyDescent="0.25">
      <c r="B246" s="20" t="s">
        <v>159</v>
      </c>
      <c r="C246" s="21" t="s">
        <v>455</v>
      </c>
      <c r="D246" s="21" t="s">
        <v>452</v>
      </c>
      <c r="E246" s="21" t="s">
        <v>378</v>
      </c>
      <c r="F246" s="22" t="s">
        <v>160</v>
      </c>
      <c r="G246" s="23" t="s">
        <v>161</v>
      </c>
      <c r="H246" s="24" t="s">
        <v>33</v>
      </c>
      <c r="I246" s="23" t="s">
        <v>47</v>
      </c>
      <c r="J246" s="25">
        <v>46329</v>
      </c>
    </row>
    <row r="247" spans="2:10" ht="30" x14ac:dyDescent="0.25">
      <c r="B247" s="20" t="s">
        <v>162</v>
      </c>
      <c r="C247" s="21" t="s">
        <v>455</v>
      </c>
      <c r="D247" s="21" t="s">
        <v>452</v>
      </c>
      <c r="E247" s="21" t="s">
        <v>378</v>
      </c>
      <c r="F247" s="22" t="s">
        <v>163</v>
      </c>
      <c r="G247" s="23" t="s">
        <v>161</v>
      </c>
      <c r="H247" s="24" t="s">
        <v>33</v>
      </c>
      <c r="I247" s="23" t="s">
        <v>47</v>
      </c>
      <c r="J247" s="25">
        <v>46329</v>
      </c>
    </row>
    <row r="248" spans="2:10" ht="30" x14ac:dyDescent="0.25">
      <c r="B248" s="20" t="s">
        <v>164</v>
      </c>
      <c r="C248" s="21" t="s">
        <v>455</v>
      </c>
      <c r="D248" s="21" t="s">
        <v>452</v>
      </c>
      <c r="E248" s="21" t="s">
        <v>378</v>
      </c>
      <c r="F248" s="22" t="s">
        <v>165</v>
      </c>
      <c r="G248" s="23" t="s">
        <v>161</v>
      </c>
      <c r="H248" s="24" t="s">
        <v>33</v>
      </c>
      <c r="I248" s="23" t="s">
        <v>47</v>
      </c>
      <c r="J248" s="25">
        <v>46329</v>
      </c>
    </row>
    <row r="249" spans="2:10" ht="30" x14ac:dyDescent="0.25">
      <c r="B249" s="20" t="s">
        <v>458</v>
      </c>
      <c r="C249" s="21" t="s">
        <v>455</v>
      </c>
      <c r="D249" s="21" t="s">
        <v>452</v>
      </c>
      <c r="E249" s="21" t="s">
        <v>378</v>
      </c>
      <c r="F249" s="21" t="s">
        <v>154</v>
      </c>
      <c r="G249" s="21" t="s">
        <v>459</v>
      </c>
      <c r="H249" s="22" t="s">
        <v>33</v>
      </c>
      <c r="I249" s="23" t="s">
        <v>47</v>
      </c>
      <c r="J249" s="25">
        <v>89556</v>
      </c>
    </row>
    <row r="250" spans="2:10" ht="30" x14ac:dyDescent="0.25">
      <c r="B250" s="26" t="s">
        <v>460</v>
      </c>
      <c r="C250" s="27" t="s">
        <v>461</v>
      </c>
      <c r="D250" s="27" t="s">
        <v>452</v>
      </c>
      <c r="E250" s="27" t="s">
        <v>378</v>
      </c>
      <c r="F250" s="36" t="s">
        <v>154</v>
      </c>
      <c r="G250" s="23" t="s">
        <v>462</v>
      </c>
      <c r="H250" s="24" t="s">
        <v>33</v>
      </c>
      <c r="I250" s="23" t="s">
        <v>47</v>
      </c>
      <c r="J250" s="25">
        <v>141775</v>
      </c>
    </row>
    <row r="251" spans="2:10" x14ac:dyDescent="0.25">
      <c r="B251" s="31">
        <v>13074</v>
      </c>
      <c r="C251" s="32" t="s">
        <v>463</v>
      </c>
      <c r="D251" s="23" t="s">
        <v>452</v>
      </c>
      <c r="E251" s="23" t="s">
        <v>378</v>
      </c>
      <c r="F251" s="24" t="s">
        <v>130</v>
      </c>
      <c r="G251" s="23" t="s">
        <v>131</v>
      </c>
      <c r="H251" s="24" t="s">
        <v>19</v>
      </c>
      <c r="I251" s="23" t="s">
        <v>50</v>
      </c>
      <c r="J251" s="25">
        <v>58023</v>
      </c>
    </row>
    <row r="252" spans="2:10" x14ac:dyDescent="0.25">
      <c r="B252" s="20" t="s">
        <v>150</v>
      </c>
      <c r="C252" s="21" t="s">
        <v>464</v>
      </c>
      <c r="D252" s="21" t="s">
        <v>452</v>
      </c>
      <c r="E252" s="21" t="s">
        <v>378</v>
      </c>
      <c r="F252" s="21" t="s">
        <v>148</v>
      </c>
      <c r="G252" s="21" t="s">
        <v>152</v>
      </c>
      <c r="H252" s="21" t="s">
        <v>33</v>
      </c>
      <c r="I252" s="21" t="s">
        <v>47</v>
      </c>
      <c r="J252" s="25">
        <v>19932.400000000001</v>
      </c>
    </row>
    <row r="253" spans="2:10" ht="30" x14ac:dyDescent="0.25">
      <c r="B253" s="20" t="s">
        <v>153</v>
      </c>
      <c r="C253" s="21" t="s">
        <v>464</v>
      </c>
      <c r="D253" s="21" t="s">
        <v>452</v>
      </c>
      <c r="E253" s="21" t="s">
        <v>378</v>
      </c>
      <c r="F253" s="21" t="s">
        <v>154</v>
      </c>
      <c r="G253" s="21" t="s">
        <v>155</v>
      </c>
      <c r="H253" s="21" t="s">
        <v>33</v>
      </c>
      <c r="I253" s="21" t="s">
        <v>20</v>
      </c>
      <c r="J253" s="25">
        <v>346250</v>
      </c>
    </row>
    <row r="254" spans="2:10" ht="30" x14ac:dyDescent="0.25">
      <c r="B254" s="20" t="s">
        <v>159</v>
      </c>
      <c r="C254" s="21" t="s">
        <v>464</v>
      </c>
      <c r="D254" s="21" t="s">
        <v>452</v>
      </c>
      <c r="E254" s="21" t="s">
        <v>378</v>
      </c>
      <c r="F254" s="21" t="s">
        <v>160</v>
      </c>
      <c r="G254" s="21" t="s">
        <v>161</v>
      </c>
      <c r="H254" s="22" t="s">
        <v>33</v>
      </c>
      <c r="I254" s="23" t="s">
        <v>47</v>
      </c>
      <c r="J254" s="25">
        <v>46329</v>
      </c>
    </row>
    <row r="255" spans="2:10" ht="30" x14ac:dyDescent="0.25">
      <c r="B255" s="20" t="s">
        <v>162</v>
      </c>
      <c r="C255" s="21" t="s">
        <v>464</v>
      </c>
      <c r="D255" s="21" t="s">
        <v>452</v>
      </c>
      <c r="E255" s="21" t="s">
        <v>378</v>
      </c>
      <c r="F255" s="22" t="s">
        <v>163</v>
      </c>
      <c r="G255" s="23" t="s">
        <v>161</v>
      </c>
      <c r="H255" s="24" t="s">
        <v>33</v>
      </c>
      <c r="I255" s="23" t="s">
        <v>47</v>
      </c>
      <c r="J255" s="25">
        <v>46329</v>
      </c>
    </row>
    <row r="256" spans="2:10" ht="30" x14ac:dyDescent="0.25">
      <c r="B256" s="20" t="s">
        <v>164</v>
      </c>
      <c r="C256" s="21" t="s">
        <v>464</v>
      </c>
      <c r="D256" s="21" t="s">
        <v>452</v>
      </c>
      <c r="E256" s="21" t="s">
        <v>378</v>
      </c>
      <c r="F256" s="22" t="s">
        <v>165</v>
      </c>
      <c r="G256" s="23" t="s">
        <v>161</v>
      </c>
      <c r="H256" s="24" t="s">
        <v>33</v>
      </c>
      <c r="I256" s="23" t="s">
        <v>47</v>
      </c>
      <c r="J256" s="25">
        <v>46329</v>
      </c>
    </row>
    <row r="257" spans="2:10" ht="30" x14ac:dyDescent="0.25">
      <c r="B257" s="20" t="s">
        <v>458</v>
      </c>
      <c r="C257" s="21" t="s">
        <v>464</v>
      </c>
      <c r="D257" s="21" t="s">
        <v>452</v>
      </c>
      <c r="E257" s="21" t="s">
        <v>378</v>
      </c>
      <c r="F257" s="22" t="s">
        <v>154</v>
      </c>
      <c r="G257" s="23" t="s">
        <v>459</v>
      </c>
      <c r="H257" s="24" t="s">
        <v>33</v>
      </c>
      <c r="I257" s="23" t="s">
        <v>47</v>
      </c>
      <c r="J257" s="25">
        <v>208965</v>
      </c>
    </row>
    <row r="258" spans="2:10" x14ac:dyDescent="0.25">
      <c r="B258" s="20" t="s">
        <v>465</v>
      </c>
      <c r="C258" s="21" t="s">
        <v>466</v>
      </c>
      <c r="D258" s="21" t="s">
        <v>452</v>
      </c>
      <c r="E258" s="21" t="s">
        <v>378</v>
      </c>
      <c r="F258" s="21" t="s">
        <v>467</v>
      </c>
      <c r="G258" s="21" t="s">
        <v>468</v>
      </c>
      <c r="H258" s="21" t="s">
        <v>75</v>
      </c>
      <c r="I258" s="21" t="s">
        <v>47</v>
      </c>
      <c r="J258" s="25">
        <v>5000</v>
      </c>
    </row>
    <row r="259" spans="2:10" ht="45" x14ac:dyDescent="0.25">
      <c r="B259" s="26" t="s">
        <v>469</v>
      </c>
      <c r="C259" s="27" t="s">
        <v>470</v>
      </c>
      <c r="D259" s="27" t="s">
        <v>471</v>
      </c>
      <c r="E259" s="27" t="s">
        <v>378</v>
      </c>
      <c r="F259" s="27" t="s">
        <v>472</v>
      </c>
      <c r="G259" s="27" t="s">
        <v>473</v>
      </c>
      <c r="H259" s="27" t="s">
        <v>19</v>
      </c>
      <c r="I259" s="27" t="s">
        <v>29</v>
      </c>
      <c r="J259" s="25">
        <f>14250*20%</f>
        <v>2850</v>
      </c>
    </row>
    <row r="260" spans="2:10" ht="30" x14ac:dyDescent="0.25">
      <c r="B260" s="20" t="s">
        <v>348</v>
      </c>
      <c r="C260" s="21" t="s">
        <v>474</v>
      </c>
      <c r="D260" s="21" t="s">
        <v>471</v>
      </c>
      <c r="E260" s="21" t="s">
        <v>378</v>
      </c>
      <c r="F260" s="21" t="s">
        <v>475</v>
      </c>
      <c r="G260" s="21" t="s">
        <v>476</v>
      </c>
      <c r="H260" s="21" t="s">
        <v>19</v>
      </c>
      <c r="I260" s="21" t="s">
        <v>29</v>
      </c>
      <c r="J260" s="25">
        <v>10000</v>
      </c>
    </row>
    <row r="261" spans="2:10" x14ac:dyDescent="0.25">
      <c r="B261" s="20" t="s">
        <v>477</v>
      </c>
      <c r="C261" s="21" t="s">
        <v>474</v>
      </c>
      <c r="D261" s="21" t="s">
        <v>471</v>
      </c>
      <c r="E261" s="21" t="s">
        <v>378</v>
      </c>
      <c r="F261" s="21" t="s">
        <v>475</v>
      </c>
      <c r="G261" s="21" t="s">
        <v>478</v>
      </c>
      <c r="H261" s="21" t="s">
        <v>19</v>
      </c>
      <c r="I261" s="21" t="s">
        <v>29</v>
      </c>
      <c r="J261" s="25">
        <v>14167.267000000002</v>
      </c>
    </row>
    <row r="262" spans="2:10" x14ac:dyDescent="0.25">
      <c r="B262" s="20" t="s">
        <v>479</v>
      </c>
      <c r="C262" s="21" t="s">
        <v>474</v>
      </c>
      <c r="D262" s="21" t="s">
        <v>471</v>
      </c>
      <c r="E262" s="21" t="s">
        <v>378</v>
      </c>
      <c r="F262" s="21" t="s">
        <v>307</v>
      </c>
      <c r="G262" s="21" t="s">
        <v>480</v>
      </c>
      <c r="H262" s="21" t="s">
        <v>19</v>
      </c>
      <c r="I262" s="21" t="s">
        <v>29</v>
      </c>
      <c r="J262" s="25">
        <v>2941.2000000000003</v>
      </c>
    </row>
    <row r="263" spans="2:10" x14ac:dyDescent="0.25">
      <c r="B263" s="20" t="s">
        <v>22</v>
      </c>
      <c r="C263" s="21" t="s">
        <v>474</v>
      </c>
      <c r="D263" s="21" t="s">
        <v>471</v>
      </c>
      <c r="E263" s="21" t="s">
        <v>378</v>
      </c>
      <c r="F263" s="21" t="s">
        <v>28</v>
      </c>
      <c r="G263" s="21" t="s">
        <v>35</v>
      </c>
      <c r="H263" s="21" t="s">
        <v>36</v>
      </c>
      <c r="I263" s="21" t="s">
        <v>29</v>
      </c>
      <c r="J263" s="25">
        <v>1155</v>
      </c>
    </row>
    <row r="264" spans="2:10" ht="30" x14ac:dyDescent="0.25">
      <c r="B264" s="20" t="s">
        <v>481</v>
      </c>
      <c r="C264" s="21" t="s">
        <v>474</v>
      </c>
      <c r="D264" s="21" t="s">
        <v>471</v>
      </c>
      <c r="E264" s="21" t="s">
        <v>378</v>
      </c>
      <c r="F264" s="21" t="s">
        <v>482</v>
      </c>
      <c r="G264" s="21" t="s">
        <v>483</v>
      </c>
      <c r="H264" s="22" t="s">
        <v>19</v>
      </c>
      <c r="I264" s="23" t="s">
        <v>29</v>
      </c>
      <c r="J264" s="25">
        <v>4267</v>
      </c>
    </row>
    <row r="265" spans="2:10" x14ac:dyDescent="0.25">
      <c r="B265" s="20" t="s">
        <v>22</v>
      </c>
      <c r="C265" s="21" t="s">
        <v>474</v>
      </c>
      <c r="D265" s="21" t="s">
        <v>471</v>
      </c>
      <c r="E265" s="21" t="s">
        <v>378</v>
      </c>
      <c r="F265" s="21" t="s">
        <v>484</v>
      </c>
      <c r="G265" s="21" t="s">
        <v>27</v>
      </c>
      <c r="H265" s="22" t="s">
        <v>28</v>
      </c>
      <c r="I265" s="23" t="s">
        <v>29</v>
      </c>
      <c r="J265" s="25">
        <v>26050</v>
      </c>
    </row>
    <row r="266" spans="2:10" ht="45" x14ac:dyDescent="0.25">
      <c r="B266" s="26" t="s">
        <v>469</v>
      </c>
      <c r="C266" s="27" t="s">
        <v>474</v>
      </c>
      <c r="D266" s="27" t="s">
        <v>471</v>
      </c>
      <c r="E266" s="27" t="s">
        <v>378</v>
      </c>
      <c r="F266" s="27" t="s">
        <v>472</v>
      </c>
      <c r="G266" s="27" t="s">
        <v>473</v>
      </c>
      <c r="H266" s="27" t="s">
        <v>19</v>
      </c>
      <c r="I266" s="27" t="s">
        <v>29</v>
      </c>
      <c r="J266" s="25">
        <f>14250*5%</f>
        <v>712.5</v>
      </c>
    </row>
    <row r="267" spans="2:10" x14ac:dyDescent="0.25">
      <c r="B267" s="28">
        <v>14148</v>
      </c>
      <c r="C267" s="27" t="s">
        <v>474</v>
      </c>
      <c r="D267" s="27" t="s">
        <v>471</v>
      </c>
      <c r="E267" s="27" t="s">
        <v>378</v>
      </c>
      <c r="F267" s="27" t="s">
        <v>485</v>
      </c>
      <c r="G267" s="27" t="s">
        <v>486</v>
      </c>
      <c r="H267" s="27" t="s">
        <v>75</v>
      </c>
      <c r="I267" s="27" t="s">
        <v>29</v>
      </c>
      <c r="J267" s="25">
        <f>3400*2%</f>
        <v>68</v>
      </c>
    </row>
    <row r="268" spans="2:10" x14ac:dyDescent="0.25">
      <c r="B268" s="28" t="s">
        <v>22</v>
      </c>
      <c r="C268" s="27" t="s">
        <v>474</v>
      </c>
      <c r="D268" s="27" t="s">
        <v>471</v>
      </c>
      <c r="E268" s="27" t="s">
        <v>378</v>
      </c>
      <c r="F268" s="27" t="s">
        <v>484</v>
      </c>
      <c r="G268" s="27" t="s">
        <v>34</v>
      </c>
      <c r="H268" s="27" t="s">
        <v>28</v>
      </c>
      <c r="I268" s="27" t="s">
        <v>29</v>
      </c>
      <c r="J268" s="25">
        <v>4580</v>
      </c>
    </row>
    <row r="269" spans="2:10" x14ac:dyDescent="0.25">
      <c r="B269" s="20" t="s">
        <v>479</v>
      </c>
      <c r="C269" s="21" t="s">
        <v>487</v>
      </c>
      <c r="D269" s="21" t="s">
        <v>471</v>
      </c>
      <c r="E269" s="21" t="s">
        <v>378</v>
      </c>
      <c r="F269" s="21" t="s">
        <v>307</v>
      </c>
      <c r="G269" s="21" t="s">
        <v>480</v>
      </c>
      <c r="H269" s="21" t="s">
        <v>19</v>
      </c>
      <c r="I269" s="21" t="s">
        <v>29</v>
      </c>
      <c r="J269" s="25">
        <v>55882.799999999996</v>
      </c>
    </row>
    <row r="270" spans="2:10" x14ac:dyDescent="0.25">
      <c r="B270" s="20" t="s">
        <v>488</v>
      </c>
      <c r="C270" s="21" t="s">
        <v>487</v>
      </c>
      <c r="D270" s="21" t="s">
        <v>471</v>
      </c>
      <c r="E270" s="21" t="s">
        <v>378</v>
      </c>
      <c r="F270" s="21" t="s">
        <v>489</v>
      </c>
      <c r="G270" s="21" t="s">
        <v>490</v>
      </c>
      <c r="H270" s="22" t="s">
        <v>46</v>
      </c>
      <c r="I270" s="23" t="s">
        <v>47</v>
      </c>
      <c r="J270" s="25">
        <v>1520</v>
      </c>
    </row>
    <row r="271" spans="2:10" ht="30" x14ac:dyDescent="0.25">
      <c r="B271" s="20" t="s">
        <v>348</v>
      </c>
      <c r="C271" s="21" t="s">
        <v>491</v>
      </c>
      <c r="D271" s="21" t="s">
        <v>471</v>
      </c>
      <c r="E271" s="21" t="s">
        <v>378</v>
      </c>
      <c r="F271" s="21" t="s">
        <v>475</v>
      </c>
      <c r="G271" s="21" t="s">
        <v>476</v>
      </c>
      <c r="H271" s="21" t="s">
        <v>19</v>
      </c>
      <c r="I271" s="21" t="s">
        <v>29</v>
      </c>
      <c r="J271" s="25">
        <v>10000</v>
      </c>
    </row>
    <row r="272" spans="2:10" ht="45" x14ac:dyDescent="0.25">
      <c r="B272" s="26" t="s">
        <v>469</v>
      </c>
      <c r="C272" s="27" t="s">
        <v>491</v>
      </c>
      <c r="D272" s="27" t="s">
        <v>471</v>
      </c>
      <c r="E272" s="27" t="s">
        <v>378</v>
      </c>
      <c r="F272" s="27" t="s">
        <v>472</v>
      </c>
      <c r="G272" s="27" t="s">
        <v>473</v>
      </c>
      <c r="H272" s="27" t="s">
        <v>19</v>
      </c>
      <c r="I272" s="27" t="s">
        <v>29</v>
      </c>
      <c r="J272" s="25">
        <f>14250*75%</f>
        <v>10687.5</v>
      </c>
    </row>
    <row r="273" spans="2:10" ht="30" x14ac:dyDescent="0.25">
      <c r="B273" s="28">
        <v>14148</v>
      </c>
      <c r="C273" s="27" t="s">
        <v>491</v>
      </c>
      <c r="D273" s="27" t="s">
        <v>471</v>
      </c>
      <c r="E273" s="27" t="s">
        <v>378</v>
      </c>
      <c r="F273" s="27" t="s">
        <v>485</v>
      </c>
      <c r="G273" s="27" t="s">
        <v>486</v>
      </c>
      <c r="H273" s="27" t="s">
        <v>75</v>
      </c>
      <c r="I273" s="27" t="s">
        <v>29</v>
      </c>
      <c r="J273" s="25">
        <f>3400*98%</f>
        <v>3332</v>
      </c>
    </row>
    <row r="274" spans="2:10" ht="30" x14ac:dyDescent="0.25">
      <c r="B274" s="20" t="s">
        <v>477</v>
      </c>
      <c r="C274" s="21" t="s">
        <v>491</v>
      </c>
      <c r="D274" s="21" t="s">
        <v>471</v>
      </c>
      <c r="E274" s="21" t="s">
        <v>378</v>
      </c>
      <c r="F274" s="21" t="s">
        <v>475</v>
      </c>
      <c r="G274" s="21" t="s">
        <v>478</v>
      </c>
      <c r="H274" s="21" t="s">
        <v>19</v>
      </c>
      <c r="I274" s="21" t="s">
        <v>29</v>
      </c>
      <c r="J274" s="25">
        <v>269178.07300000003</v>
      </c>
    </row>
    <row r="275" spans="2:10" ht="30" x14ac:dyDescent="0.25">
      <c r="B275" s="20" t="s">
        <v>322</v>
      </c>
      <c r="C275" s="21" t="s">
        <v>474</v>
      </c>
      <c r="D275" s="21" t="s">
        <v>471</v>
      </c>
      <c r="E275" s="21" t="s">
        <v>378</v>
      </c>
      <c r="F275" s="21" t="s">
        <v>323</v>
      </c>
      <c r="G275" s="21" t="s">
        <v>324</v>
      </c>
      <c r="H275" s="21" t="s">
        <v>33</v>
      </c>
      <c r="I275" s="21" t="s">
        <v>29</v>
      </c>
      <c r="J275" s="25">
        <v>6439.1</v>
      </c>
    </row>
    <row r="276" spans="2:10" ht="45" x14ac:dyDescent="0.25">
      <c r="B276" s="20" t="s">
        <v>492</v>
      </c>
      <c r="C276" s="21" t="s">
        <v>474</v>
      </c>
      <c r="D276" s="21" t="s">
        <v>471</v>
      </c>
      <c r="E276" s="21" t="s">
        <v>378</v>
      </c>
      <c r="F276" s="21" t="s">
        <v>493</v>
      </c>
      <c r="G276" s="21" t="s">
        <v>480</v>
      </c>
      <c r="H276" s="21" t="s">
        <v>33</v>
      </c>
      <c r="I276" s="21" t="s">
        <v>29</v>
      </c>
      <c r="J276" s="25">
        <v>2941</v>
      </c>
    </row>
    <row r="277" spans="2:10" ht="45" x14ac:dyDescent="0.25">
      <c r="B277" s="20" t="s">
        <v>492</v>
      </c>
      <c r="C277" s="21" t="s">
        <v>487</v>
      </c>
      <c r="D277" s="21" t="s">
        <v>471</v>
      </c>
      <c r="E277" s="21" t="s">
        <v>378</v>
      </c>
      <c r="F277" s="21" t="s">
        <v>493</v>
      </c>
      <c r="G277" s="21" t="s">
        <v>480</v>
      </c>
      <c r="H277" s="21" t="s">
        <v>33</v>
      </c>
      <c r="I277" s="21" t="s">
        <v>29</v>
      </c>
      <c r="J277" s="25">
        <v>55883</v>
      </c>
    </row>
    <row r="278" spans="2:10" x14ac:dyDescent="0.25">
      <c r="B278" s="20" t="s">
        <v>22</v>
      </c>
      <c r="C278" s="21" t="s">
        <v>474</v>
      </c>
      <c r="D278" s="21" t="s">
        <v>471</v>
      </c>
      <c r="E278" s="21" t="s">
        <v>378</v>
      </c>
      <c r="F278" s="21" t="s">
        <v>484</v>
      </c>
      <c r="G278" s="21" t="s">
        <v>37</v>
      </c>
      <c r="H278" s="21" t="s">
        <v>28</v>
      </c>
      <c r="I278" s="21" t="s">
        <v>29</v>
      </c>
      <c r="J278" s="25">
        <v>10391</v>
      </c>
    </row>
    <row r="279" spans="2:10" x14ac:dyDescent="0.25">
      <c r="B279" s="20" t="s">
        <v>494</v>
      </c>
      <c r="C279" s="21" t="s">
        <v>495</v>
      </c>
      <c r="D279" s="21" t="s">
        <v>496</v>
      </c>
      <c r="E279" s="21" t="s">
        <v>378</v>
      </c>
      <c r="F279" s="21" t="s">
        <v>154</v>
      </c>
      <c r="G279" s="21" t="s">
        <v>497</v>
      </c>
      <c r="H279" s="21" t="s">
        <v>33</v>
      </c>
      <c r="I279" s="21" t="s">
        <v>50</v>
      </c>
      <c r="J279" s="25">
        <v>126318.6</v>
      </c>
    </row>
    <row r="280" spans="2:10" x14ac:dyDescent="0.25">
      <c r="B280" s="20" t="s">
        <v>498</v>
      </c>
      <c r="C280" s="21" t="s">
        <v>499</v>
      </c>
      <c r="D280" s="21" t="s">
        <v>500</v>
      </c>
      <c r="E280" s="21" t="s">
        <v>378</v>
      </c>
      <c r="F280" s="21" t="s">
        <v>501</v>
      </c>
      <c r="G280" s="21" t="s">
        <v>502</v>
      </c>
      <c r="H280" s="21" t="s">
        <v>46</v>
      </c>
      <c r="I280" s="21" t="s">
        <v>50</v>
      </c>
      <c r="J280" s="25">
        <v>10277.200000000001</v>
      </c>
    </row>
    <row r="281" spans="2:10" x14ac:dyDescent="0.25">
      <c r="B281" s="20" t="s">
        <v>494</v>
      </c>
      <c r="C281" s="21" t="s">
        <v>499</v>
      </c>
      <c r="D281" s="21" t="s">
        <v>500</v>
      </c>
      <c r="E281" s="21" t="s">
        <v>378</v>
      </c>
      <c r="F281" s="21" t="s">
        <v>154</v>
      </c>
      <c r="G281" s="21" t="s">
        <v>497</v>
      </c>
      <c r="H281" s="21" t="s">
        <v>33</v>
      </c>
      <c r="I281" s="21" t="s">
        <v>50</v>
      </c>
      <c r="J281" s="25">
        <v>505274.4</v>
      </c>
    </row>
    <row r="282" spans="2:10" x14ac:dyDescent="0.25">
      <c r="B282" s="26" t="s">
        <v>503</v>
      </c>
      <c r="C282" s="27" t="s">
        <v>499</v>
      </c>
      <c r="D282" s="27" t="s">
        <v>500</v>
      </c>
      <c r="E282" s="27" t="s">
        <v>378</v>
      </c>
      <c r="F282" s="27" t="s">
        <v>154</v>
      </c>
      <c r="G282" s="27" t="s">
        <v>504</v>
      </c>
      <c r="H282" s="27" t="s">
        <v>33</v>
      </c>
      <c r="I282" s="27" t="s">
        <v>47</v>
      </c>
      <c r="J282" s="25">
        <v>383238</v>
      </c>
    </row>
    <row r="283" spans="2:10" x14ac:dyDescent="0.25">
      <c r="B283" s="26" t="s">
        <v>128</v>
      </c>
      <c r="C283" s="27" t="s">
        <v>505</v>
      </c>
      <c r="D283" s="27" t="s">
        <v>506</v>
      </c>
      <c r="E283" s="27" t="s">
        <v>378</v>
      </c>
      <c r="F283" s="36" t="s">
        <v>130</v>
      </c>
      <c r="G283" s="23" t="s">
        <v>131</v>
      </c>
      <c r="H283" s="24" t="s">
        <v>19</v>
      </c>
      <c r="I283" s="23" t="s">
        <v>50</v>
      </c>
      <c r="J283" s="25">
        <v>69628</v>
      </c>
    </row>
    <row r="284" spans="2:10" ht="30" x14ac:dyDescent="0.25">
      <c r="B284" s="20" t="s">
        <v>507</v>
      </c>
      <c r="C284" s="21" t="s">
        <v>508</v>
      </c>
      <c r="D284" s="21" t="s">
        <v>506</v>
      </c>
      <c r="E284" s="21" t="s">
        <v>378</v>
      </c>
      <c r="F284" s="21" t="s">
        <v>509</v>
      </c>
      <c r="G284" s="21" t="s">
        <v>510</v>
      </c>
      <c r="H284" s="22" t="s">
        <v>46</v>
      </c>
      <c r="I284" s="23" t="s">
        <v>47</v>
      </c>
      <c r="J284" s="25">
        <v>2500</v>
      </c>
    </row>
    <row r="285" spans="2:10" ht="30" x14ac:dyDescent="0.25">
      <c r="B285" s="20" t="s">
        <v>511</v>
      </c>
      <c r="C285" s="21" t="s">
        <v>512</v>
      </c>
      <c r="D285" s="21" t="s">
        <v>506</v>
      </c>
      <c r="E285" s="21" t="s">
        <v>378</v>
      </c>
      <c r="F285" s="21" t="s">
        <v>513</v>
      </c>
      <c r="G285" s="21" t="s">
        <v>514</v>
      </c>
      <c r="H285" s="21" t="s">
        <v>33</v>
      </c>
      <c r="I285" s="21" t="s">
        <v>47</v>
      </c>
      <c r="J285" s="25">
        <v>113414</v>
      </c>
    </row>
    <row r="286" spans="2:10" ht="30" x14ac:dyDescent="0.25">
      <c r="B286" s="20" t="s">
        <v>515</v>
      </c>
      <c r="C286" s="21" t="s">
        <v>512</v>
      </c>
      <c r="D286" s="21" t="s">
        <v>506</v>
      </c>
      <c r="E286" s="21" t="s">
        <v>378</v>
      </c>
      <c r="F286" s="22" t="s">
        <v>154</v>
      </c>
      <c r="G286" s="23" t="s">
        <v>516</v>
      </c>
      <c r="H286" s="24" t="s">
        <v>33</v>
      </c>
      <c r="I286" s="23" t="s">
        <v>47</v>
      </c>
      <c r="J286" s="25">
        <v>134712</v>
      </c>
    </row>
    <row r="287" spans="2:10" ht="45" x14ac:dyDescent="0.25">
      <c r="B287" s="20" t="s">
        <v>517</v>
      </c>
      <c r="C287" s="21" t="s">
        <v>512</v>
      </c>
      <c r="D287" s="21" t="s">
        <v>506</v>
      </c>
      <c r="E287" s="21" t="s">
        <v>378</v>
      </c>
      <c r="F287" s="22" t="s">
        <v>518</v>
      </c>
      <c r="G287" s="23" t="s">
        <v>519</v>
      </c>
      <c r="H287" s="24" t="s">
        <v>33</v>
      </c>
      <c r="I287" s="23" t="s">
        <v>47</v>
      </c>
      <c r="J287" s="25">
        <v>57527</v>
      </c>
    </row>
    <row r="288" spans="2:10" ht="30" x14ac:dyDescent="0.25">
      <c r="B288" s="20" t="s">
        <v>520</v>
      </c>
      <c r="C288" s="21" t="s">
        <v>521</v>
      </c>
      <c r="D288" s="21" t="s">
        <v>506</v>
      </c>
      <c r="E288" s="21" t="s">
        <v>378</v>
      </c>
      <c r="F288" s="21" t="s">
        <v>154</v>
      </c>
      <c r="G288" s="21" t="s">
        <v>522</v>
      </c>
      <c r="H288" s="21" t="s">
        <v>33</v>
      </c>
      <c r="I288" s="21" t="s">
        <v>47</v>
      </c>
      <c r="J288" s="25">
        <v>263926</v>
      </c>
    </row>
    <row r="289" spans="2:10" ht="30" x14ac:dyDescent="0.25">
      <c r="B289" s="20" t="s">
        <v>523</v>
      </c>
      <c r="C289" s="21" t="s">
        <v>521</v>
      </c>
      <c r="D289" s="21" t="s">
        <v>506</v>
      </c>
      <c r="E289" s="21" t="s">
        <v>378</v>
      </c>
      <c r="F289" s="21" t="s">
        <v>154</v>
      </c>
      <c r="G289" s="21" t="s">
        <v>524</v>
      </c>
      <c r="H289" s="21" t="s">
        <v>33</v>
      </c>
      <c r="I289" s="21" t="s">
        <v>47</v>
      </c>
      <c r="J289" s="25">
        <v>68589</v>
      </c>
    </row>
    <row r="290" spans="2:10" x14ac:dyDescent="0.25">
      <c r="B290" s="26" t="s">
        <v>525</v>
      </c>
      <c r="C290" s="27" t="s">
        <v>521</v>
      </c>
      <c r="D290" s="27" t="s">
        <v>506</v>
      </c>
      <c r="E290" s="27" t="s">
        <v>378</v>
      </c>
      <c r="F290" s="27" t="s">
        <v>154</v>
      </c>
      <c r="G290" s="27" t="s">
        <v>526</v>
      </c>
      <c r="H290" s="27" t="s">
        <v>33</v>
      </c>
      <c r="I290" s="27" t="s">
        <v>174</v>
      </c>
      <c r="J290" s="25">
        <v>83721</v>
      </c>
    </row>
    <row r="291" spans="2:10" ht="30" x14ac:dyDescent="0.25">
      <c r="B291" s="20" t="s">
        <v>527</v>
      </c>
      <c r="C291" s="21" t="s">
        <v>528</v>
      </c>
      <c r="D291" s="21" t="s">
        <v>506</v>
      </c>
      <c r="E291" s="21" t="s">
        <v>378</v>
      </c>
      <c r="F291" s="21" t="s">
        <v>154</v>
      </c>
      <c r="G291" s="21" t="s">
        <v>529</v>
      </c>
      <c r="H291" s="21" t="s">
        <v>33</v>
      </c>
      <c r="I291" s="21" t="s">
        <v>47</v>
      </c>
      <c r="J291" s="25">
        <v>136013</v>
      </c>
    </row>
    <row r="292" spans="2:10" ht="45" x14ac:dyDescent="0.25">
      <c r="B292" s="20" t="s">
        <v>530</v>
      </c>
      <c r="C292" s="21" t="s">
        <v>508</v>
      </c>
      <c r="D292" s="21" t="s">
        <v>506</v>
      </c>
      <c r="E292" s="21" t="s">
        <v>378</v>
      </c>
      <c r="F292" s="21" t="s">
        <v>531</v>
      </c>
      <c r="G292" s="21" t="s">
        <v>532</v>
      </c>
      <c r="H292" s="21" t="s">
        <v>33</v>
      </c>
      <c r="I292" s="21" t="s">
        <v>47</v>
      </c>
      <c r="J292" s="25">
        <v>39907.839999999997</v>
      </c>
    </row>
    <row r="293" spans="2:10" ht="30" x14ac:dyDescent="0.25">
      <c r="B293" s="20" t="s">
        <v>322</v>
      </c>
      <c r="C293" s="21" t="s">
        <v>512</v>
      </c>
      <c r="D293" s="21" t="s">
        <v>506</v>
      </c>
      <c r="E293" s="21" t="s">
        <v>378</v>
      </c>
      <c r="F293" s="21" t="s">
        <v>323</v>
      </c>
      <c r="G293" s="21" t="s">
        <v>324</v>
      </c>
      <c r="H293" s="21" t="s">
        <v>33</v>
      </c>
      <c r="I293" s="21" t="s">
        <v>29</v>
      </c>
      <c r="J293" s="25">
        <v>6439.1</v>
      </c>
    </row>
    <row r="294" spans="2:10" ht="30" x14ac:dyDescent="0.25">
      <c r="B294" s="20" t="s">
        <v>322</v>
      </c>
      <c r="C294" s="21" t="s">
        <v>521</v>
      </c>
      <c r="D294" s="21" t="s">
        <v>506</v>
      </c>
      <c r="E294" s="21" t="s">
        <v>378</v>
      </c>
      <c r="F294" s="21" t="s">
        <v>323</v>
      </c>
      <c r="G294" s="21" t="s">
        <v>324</v>
      </c>
      <c r="H294" s="21" t="s">
        <v>33</v>
      </c>
      <c r="I294" s="21" t="s">
        <v>29</v>
      </c>
      <c r="J294" s="25">
        <v>6439.1</v>
      </c>
    </row>
    <row r="295" spans="2:10" x14ac:dyDescent="0.25">
      <c r="B295" s="20" t="s">
        <v>533</v>
      </c>
      <c r="C295" s="21" t="s">
        <v>534</v>
      </c>
      <c r="D295" s="21" t="s">
        <v>535</v>
      </c>
      <c r="E295" s="21" t="s">
        <v>378</v>
      </c>
      <c r="F295" s="21" t="s">
        <v>536</v>
      </c>
      <c r="G295" s="21" t="s">
        <v>537</v>
      </c>
      <c r="H295" s="22" t="s">
        <v>46</v>
      </c>
      <c r="I295" s="23" t="s">
        <v>47</v>
      </c>
      <c r="J295" s="25">
        <v>600</v>
      </c>
    </row>
    <row r="296" spans="2:10" ht="30" x14ac:dyDescent="0.25">
      <c r="B296" s="20" t="s">
        <v>538</v>
      </c>
      <c r="C296" s="21" t="s">
        <v>539</v>
      </c>
      <c r="D296" s="21" t="s">
        <v>535</v>
      </c>
      <c r="E296" s="21" t="s">
        <v>378</v>
      </c>
      <c r="F296" s="21" t="s">
        <v>540</v>
      </c>
      <c r="G296" s="21" t="s">
        <v>541</v>
      </c>
      <c r="H296" s="22" t="s">
        <v>33</v>
      </c>
      <c r="I296" s="23" t="s">
        <v>47</v>
      </c>
      <c r="J296" s="25">
        <v>96372</v>
      </c>
    </row>
    <row r="297" spans="2:10" x14ac:dyDescent="0.25">
      <c r="B297" s="26" t="s">
        <v>533</v>
      </c>
      <c r="C297" s="27" t="s">
        <v>542</v>
      </c>
      <c r="D297" s="27" t="s">
        <v>535</v>
      </c>
      <c r="E297" s="27" t="s">
        <v>378</v>
      </c>
      <c r="F297" s="36" t="s">
        <v>536</v>
      </c>
      <c r="G297" s="23" t="s">
        <v>537</v>
      </c>
      <c r="H297" s="24" t="s">
        <v>46</v>
      </c>
      <c r="I297" s="23" t="s">
        <v>47</v>
      </c>
      <c r="J297" s="25">
        <v>600</v>
      </c>
    </row>
    <row r="298" spans="2:10" x14ac:dyDescent="0.25">
      <c r="B298" s="26" t="s">
        <v>543</v>
      </c>
      <c r="C298" s="27" t="s">
        <v>544</v>
      </c>
      <c r="D298" s="27" t="s">
        <v>545</v>
      </c>
      <c r="E298" s="27" t="s">
        <v>378</v>
      </c>
      <c r="F298" s="27" t="s">
        <v>546</v>
      </c>
      <c r="G298" s="27" t="s">
        <v>547</v>
      </c>
      <c r="H298" s="27" t="s">
        <v>312</v>
      </c>
      <c r="I298" s="27" t="s">
        <v>29</v>
      </c>
      <c r="J298" s="25">
        <v>40500</v>
      </c>
    </row>
    <row r="299" spans="2:10" x14ac:dyDescent="0.25">
      <c r="B299" s="26" t="s">
        <v>543</v>
      </c>
      <c r="C299" s="27" t="s">
        <v>544</v>
      </c>
      <c r="D299" s="27" t="s">
        <v>545</v>
      </c>
      <c r="E299" s="27" t="s">
        <v>378</v>
      </c>
      <c r="F299" s="27" t="s">
        <v>548</v>
      </c>
      <c r="G299" s="27" t="s">
        <v>547</v>
      </c>
      <c r="H299" s="27" t="s">
        <v>312</v>
      </c>
      <c r="I299" s="27" t="s">
        <v>29</v>
      </c>
      <c r="J299" s="25">
        <v>40500</v>
      </c>
    </row>
    <row r="300" spans="2:10" x14ac:dyDescent="0.25">
      <c r="B300" s="26" t="s">
        <v>543</v>
      </c>
      <c r="C300" s="27" t="s">
        <v>544</v>
      </c>
      <c r="D300" s="27" t="s">
        <v>545</v>
      </c>
      <c r="E300" s="27" t="s">
        <v>378</v>
      </c>
      <c r="F300" s="27" t="s">
        <v>549</v>
      </c>
      <c r="G300" s="27" t="s">
        <v>547</v>
      </c>
      <c r="H300" s="27" t="s">
        <v>312</v>
      </c>
      <c r="I300" s="27" t="s">
        <v>29</v>
      </c>
      <c r="J300" s="25">
        <v>40500</v>
      </c>
    </row>
    <row r="301" spans="2:10" x14ac:dyDescent="0.25">
      <c r="B301" s="26" t="s">
        <v>543</v>
      </c>
      <c r="C301" s="27" t="s">
        <v>544</v>
      </c>
      <c r="D301" s="27" t="s">
        <v>545</v>
      </c>
      <c r="E301" s="27" t="s">
        <v>378</v>
      </c>
      <c r="F301" s="27" t="s">
        <v>550</v>
      </c>
      <c r="G301" s="27" t="s">
        <v>547</v>
      </c>
      <c r="H301" s="27" t="s">
        <v>551</v>
      </c>
      <c r="I301" s="27" t="s">
        <v>29</v>
      </c>
      <c r="J301" s="25">
        <v>108000</v>
      </c>
    </row>
    <row r="302" spans="2:10" x14ac:dyDescent="0.25">
      <c r="B302" s="26" t="s">
        <v>552</v>
      </c>
      <c r="C302" s="27" t="s">
        <v>544</v>
      </c>
      <c r="D302" s="27" t="s">
        <v>545</v>
      </c>
      <c r="E302" s="27" t="s">
        <v>378</v>
      </c>
      <c r="F302" s="27" t="s">
        <v>531</v>
      </c>
      <c r="G302" s="27" t="s">
        <v>553</v>
      </c>
      <c r="H302" s="27" t="s">
        <v>33</v>
      </c>
      <c r="I302" s="27" t="s">
        <v>47</v>
      </c>
      <c r="J302" s="25">
        <v>19898</v>
      </c>
    </row>
    <row r="303" spans="2:10" x14ac:dyDescent="0.25">
      <c r="B303" s="28">
        <v>14150</v>
      </c>
      <c r="C303" s="27" t="s">
        <v>544</v>
      </c>
      <c r="D303" s="27" t="s">
        <v>545</v>
      </c>
      <c r="E303" s="27" t="s">
        <v>378</v>
      </c>
      <c r="F303" s="27" t="s">
        <v>389</v>
      </c>
      <c r="G303" s="27" t="s">
        <v>554</v>
      </c>
      <c r="H303" s="27" t="s">
        <v>312</v>
      </c>
      <c r="I303" s="27" t="s">
        <v>47</v>
      </c>
      <c r="J303" s="25">
        <v>7232</v>
      </c>
    </row>
    <row r="304" spans="2:10" x14ac:dyDescent="0.25">
      <c r="B304" s="26" t="s">
        <v>543</v>
      </c>
      <c r="C304" s="27" t="s">
        <v>544</v>
      </c>
      <c r="D304" s="27" t="s">
        <v>545</v>
      </c>
      <c r="E304" s="27" t="s">
        <v>378</v>
      </c>
      <c r="F304" s="27" t="s">
        <v>555</v>
      </c>
      <c r="G304" s="27" t="s">
        <v>547</v>
      </c>
      <c r="H304" s="27" t="s">
        <v>551</v>
      </c>
      <c r="I304" s="27" t="s">
        <v>29</v>
      </c>
      <c r="J304" s="25">
        <v>40500</v>
      </c>
    </row>
    <row r="305" spans="1:15" ht="30" x14ac:dyDescent="0.25">
      <c r="B305" s="20" t="s">
        <v>322</v>
      </c>
      <c r="C305" s="21" t="s">
        <v>544</v>
      </c>
      <c r="D305" s="21" t="s">
        <v>545</v>
      </c>
      <c r="E305" s="21" t="s">
        <v>378</v>
      </c>
      <c r="F305" s="21" t="s">
        <v>323</v>
      </c>
      <c r="G305" s="21" t="s">
        <v>324</v>
      </c>
      <c r="H305" s="21" t="s">
        <v>33</v>
      </c>
      <c r="I305" s="21" t="s">
        <v>29</v>
      </c>
      <c r="J305" s="25">
        <v>77269.2</v>
      </c>
    </row>
    <row r="306" spans="1:15" ht="30" x14ac:dyDescent="0.25">
      <c r="B306" s="20" t="s">
        <v>454</v>
      </c>
      <c r="C306" s="21" t="s">
        <v>556</v>
      </c>
      <c r="D306" s="21" t="s">
        <v>557</v>
      </c>
      <c r="E306" s="21" t="s">
        <v>378</v>
      </c>
      <c r="F306" s="21" t="s">
        <v>456</v>
      </c>
      <c r="G306" s="21" t="s">
        <v>457</v>
      </c>
      <c r="H306" s="22" t="s">
        <v>46</v>
      </c>
      <c r="I306" s="23" t="s">
        <v>47</v>
      </c>
      <c r="J306" s="25">
        <v>56000</v>
      </c>
    </row>
    <row r="307" spans="1:15" x14ac:dyDescent="0.25">
      <c r="B307" s="20" t="s">
        <v>498</v>
      </c>
      <c r="C307" s="21" t="s">
        <v>558</v>
      </c>
      <c r="D307" s="21" t="s">
        <v>559</v>
      </c>
      <c r="E307" s="21" t="s">
        <v>378</v>
      </c>
      <c r="F307" s="21" t="s">
        <v>501</v>
      </c>
      <c r="G307" s="21" t="s">
        <v>502</v>
      </c>
      <c r="H307" s="21" t="s">
        <v>46</v>
      </c>
      <c r="I307" s="21" t="s">
        <v>50</v>
      </c>
      <c r="J307" s="25">
        <v>20554.400000000001</v>
      </c>
    </row>
    <row r="308" spans="1:15" ht="30" x14ac:dyDescent="0.25">
      <c r="B308" s="29">
        <v>14063</v>
      </c>
      <c r="C308" s="30" t="s">
        <v>560</v>
      </c>
      <c r="D308" s="23" t="s">
        <v>559</v>
      </c>
      <c r="E308" s="23" t="s">
        <v>378</v>
      </c>
      <c r="F308" s="24" t="s">
        <v>160</v>
      </c>
      <c r="G308" s="23" t="s">
        <v>161</v>
      </c>
      <c r="H308" s="24" t="s">
        <v>33</v>
      </c>
      <c r="I308" s="23" t="s">
        <v>47</v>
      </c>
      <c r="J308" s="25">
        <v>46329</v>
      </c>
    </row>
    <row r="309" spans="1:15" x14ac:dyDescent="0.25">
      <c r="B309" s="20" t="s">
        <v>498</v>
      </c>
      <c r="C309" s="21" t="s">
        <v>560</v>
      </c>
      <c r="D309" s="21" t="s">
        <v>559</v>
      </c>
      <c r="E309" s="21" t="s">
        <v>378</v>
      </c>
      <c r="F309" s="21" t="s">
        <v>501</v>
      </c>
      <c r="G309" s="21" t="s">
        <v>502</v>
      </c>
      <c r="H309" s="21" t="s">
        <v>46</v>
      </c>
      <c r="I309" s="21" t="s">
        <v>50</v>
      </c>
      <c r="J309" s="25">
        <v>10277.200000000001</v>
      </c>
    </row>
    <row r="310" spans="1:15" ht="30" x14ac:dyDescent="0.25">
      <c r="B310" s="20" t="s">
        <v>162</v>
      </c>
      <c r="C310" s="21" t="s">
        <v>560</v>
      </c>
      <c r="D310" s="21" t="s">
        <v>559</v>
      </c>
      <c r="E310" s="21" t="s">
        <v>378</v>
      </c>
      <c r="F310" s="22" t="s">
        <v>163</v>
      </c>
      <c r="G310" s="23" t="s">
        <v>161</v>
      </c>
      <c r="H310" s="24" t="s">
        <v>33</v>
      </c>
      <c r="I310" s="23" t="s">
        <v>47</v>
      </c>
      <c r="J310" s="25">
        <v>46329</v>
      </c>
    </row>
    <row r="311" spans="1:15" ht="30" x14ac:dyDescent="0.25">
      <c r="B311" s="20" t="s">
        <v>164</v>
      </c>
      <c r="C311" s="21" t="s">
        <v>560</v>
      </c>
      <c r="D311" s="21" t="s">
        <v>559</v>
      </c>
      <c r="E311" s="21" t="s">
        <v>378</v>
      </c>
      <c r="F311" s="22" t="s">
        <v>165</v>
      </c>
      <c r="G311" s="37" t="s">
        <v>161</v>
      </c>
      <c r="H311" s="24" t="s">
        <v>33</v>
      </c>
      <c r="I311" s="23" t="s">
        <v>47</v>
      </c>
      <c r="J311" s="25">
        <v>46329</v>
      </c>
    </row>
    <row r="312" spans="1:15" ht="30" x14ac:dyDescent="0.25">
      <c r="B312" s="20" t="s">
        <v>561</v>
      </c>
      <c r="C312" s="21" t="s">
        <v>562</v>
      </c>
      <c r="D312" s="21" t="s">
        <v>559</v>
      </c>
      <c r="E312" s="21" t="s">
        <v>378</v>
      </c>
      <c r="F312" s="21" t="s">
        <v>154</v>
      </c>
      <c r="G312" s="21" t="s">
        <v>563</v>
      </c>
      <c r="H312" s="21" t="s">
        <v>33</v>
      </c>
      <c r="I312" s="21" t="s">
        <v>47</v>
      </c>
      <c r="J312" s="25">
        <v>141545</v>
      </c>
    </row>
    <row r="313" spans="1:15" ht="30.75" x14ac:dyDescent="0.3">
      <c r="A313" s="34"/>
      <c r="B313" s="20" t="s">
        <v>564</v>
      </c>
      <c r="C313" s="21" t="s">
        <v>562</v>
      </c>
      <c r="D313" s="21" t="s">
        <v>559</v>
      </c>
      <c r="E313" s="21" t="s">
        <v>378</v>
      </c>
      <c r="F313" s="21" t="s">
        <v>565</v>
      </c>
      <c r="G313" s="21" t="s">
        <v>566</v>
      </c>
      <c r="H313" s="22" t="s">
        <v>36</v>
      </c>
      <c r="I313" s="23" t="s">
        <v>47</v>
      </c>
      <c r="J313" s="25">
        <v>164000</v>
      </c>
      <c r="K313" s="39"/>
      <c r="L313" s="39"/>
      <c r="M313" s="39"/>
      <c r="N313" s="40"/>
      <c r="O313" s="40"/>
    </row>
    <row r="314" spans="1:15" ht="30.75" x14ac:dyDescent="0.3">
      <c r="A314" s="34"/>
      <c r="B314" s="28">
        <v>14063</v>
      </c>
      <c r="C314" s="27" t="s">
        <v>567</v>
      </c>
      <c r="D314" s="27" t="s">
        <v>559</v>
      </c>
      <c r="E314" s="27" t="s">
        <v>378</v>
      </c>
      <c r="F314" s="36" t="s">
        <v>160</v>
      </c>
      <c r="G314" s="23" t="s">
        <v>161</v>
      </c>
      <c r="H314" s="24" t="s">
        <v>33</v>
      </c>
      <c r="I314" s="23" t="s">
        <v>47</v>
      </c>
      <c r="J314" s="25">
        <v>150569</v>
      </c>
      <c r="K314" s="39"/>
      <c r="L314" s="39"/>
      <c r="M314" s="39"/>
      <c r="N314" s="40"/>
      <c r="O314" s="40"/>
    </row>
    <row r="315" spans="1:15" ht="30.75" x14ac:dyDescent="0.3">
      <c r="A315" s="34"/>
      <c r="B315" s="44">
        <v>14064</v>
      </c>
      <c r="C315" s="21" t="s">
        <v>567</v>
      </c>
      <c r="D315" s="21" t="s">
        <v>559</v>
      </c>
      <c r="E315" s="21" t="s">
        <v>378</v>
      </c>
      <c r="F315" s="22" t="s">
        <v>163</v>
      </c>
      <c r="G315" s="23" t="s">
        <v>161</v>
      </c>
      <c r="H315" s="24" t="s">
        <v>33</v>
      </c>
      <c r="I315" s="23" t="s">
        <v>47</v>
      </c>
      <c r="J315" s="25">
        <v>150570</v>
      </c>
      <c r="K315" s="39"/>
      <c r="L315" s="39"/>
      <c r="M315" s="39"/>
      <c r="N315" s="40"/>
      <c r="O315" s="40"/>
    </row>
    <row r="316" spans="1:15" ht="16.5" x14ac:dyDescent="0.3">
      <c r="A316" s="34"/>
      <c r="B316" s="20" t="s">
        <v>150</v>
      </c>
      <c r="C316" s="21" t="s">
        <v>567</v>
      </c>
      <c r="D316" s="21" t="s">
        <v>559</v>
      </c>
      <c r="E316" s="21" t="s">
        <v>378</v>
      </c>
      <c r="F316" s="21" t="s">
        <v>148</v>
      </c>
      <c r="G316" s="21" t="s">
        <v>152</v>
      </c>
      <c r="H316" s="21" t="s">
        <v>33</v>
      </c>
      <c r="I316" s="21" t="s">
        <v>47</v>
      </c>
      <c r="J316" s="25">
        <v>19932.400000000001</v>
      </c>
      <c r="K316" s="39"/>
      <c r="L316" s="39"/>
      <c r="M316" s="39"/>
      <c r="N316" s="40"/>
      <c r="O316" s="40"/>
    </row>
    <row r="317" spans="1:15" ht="30.75" x14ac:dyDescent="0.3">
      <c r="A317" s="34"/>
      <c r="B317" s="20" t="s">
        <v>153</v>
      </c>
      <c r="C317" s="21" t="s">
        <v>567</v>
      </c>
      <c r="D317" s="21" t="s">
        <v>559</v>
      </c>
      <c r="E317" s="21" t="s">
        <v>378</v>
      </c>
      <c r="F317" s="21" t="s">
        <v>154</v>
      </c>
      <c r="G317" s="21" t="s">
        <v>155</v>
      </c>
      <c r="H317" s="21" t="s">
        <v>33</v>
      </c>
      <c r="I317" s="21" t="s">
        <v>20</v>
      </c>
      <c r="J317" s="25">
        <v>727125</v>
      </c>
      <c r="K317" s="39"/>
      <c r="L317" s="39"/>
      <c r="M317" s="39"/>
      <c r="N317" s="40"/>
      <c r="O317" s="40"/>
    </row>
    <row r="318" spans="1:15" ht="30.75" x14ac:dyDescent="0.3">
      <c r="A318" s="34"/>
      <c r="B318" s="20" t="s">
        <v>164</v>
      </c>
      <c r="C318" s="21" t="s">
        <v>567</v>
      </c>
      <c r="D318" s="21" t="s">
        <v>559</v>
      </c>
      <c r="E318" s="21" t="s">
        <v>378</v>
      </c>
      <c r="F318" s="22" t="s">
        <v>165</v>
      </c>
      <c r="G318" s="23" t="s">
        <v>161</v>
      </c>
      <c r="H318" s="24" t="s">
        <v>33</v>
      </c>
      <c r="I318" s="23" t="s">
        <v>47</v>
      </c>
      <c r="J318" s="25">
        <v>150570</v>
      </c>
      <c r="K318" s="39"/>
      <c r="L318" s="39"/>
      <c r="M318" s="39"/>
      <c r="N318" s="40"/>
      <c r="O318" s="40"/>
    </row>
    <row r="319" spans="1:15" ht="30.75" x14ac:dyDescent="0.3">
      <c r="A319" s="34"/>
      <c r="B319" s="20" t="s">
        <v>568</v>
      </c>
      <c r="C319" s="21" t="s">
        <v>567</v>
      </c>
      <c r="D319" s="21" t="s">
        <v>559</v>
      </c>
      <c r="E319" s="21" t="s">
        <v>378</v>
      </c>
      <c r="F319" s="21" t="s">
        <v>154</v>
      </c>
      <c r="G319" s="21" t="s">
        <v>569</v>
      </c>
      <c r="H319" s="22" t="s">
        <v>33</v>
      </c>
      <c r="I319" s="23" t="s">
        <v>47</v>
      </c>
      <c r="J319" s="25">
        <v>161706</v>
      </c>
      <c r="K319" s="39"/>
      <c r="L319" s="39"/>
      <c r="M319" s="39"/>
      <c r="N319" s="40"/>
      <c r="O319" s="40"/>
    </row>
    <row r="320" spans="1:15" ht="30.75" x14ac:dyDescent="0.3">
      <c r="A320" s="34"/>
      <c r="B320" s="26" t="s">
        <v>570</v>
      </c>
      <c r="C320" s="27" t="s">
        <v>567</v>
      </c>
      <c r="D320" s="27" t="s">
        <v>559</v>
      </c>
      <c r="E320" s="27" t="s">
        <v>378</v>
      </c>
      <c r="F320" s="27" t="s">
        <v>154</v>
      </c>
      <c r="G320" s="27" t="s">
        <v>571</v>
      </c>
      <c r="H320" s="27" t="s">
        <v>33</v>
      </c>
      <c r="I320" s="27" t="s">
        <v>47</v>
      </c>
      <c r="J320" s="25">
        <f>416333*75%</f>
        <v>312249.75</v>
      </c>
      <c r="K320" s="39"/>
      <c r="L320" s="39"/>
      <c r="M320" s="39"/>
      <c r="N320" s="40"/>
      <c r="O320" s="40"/>
    </row>
    <row r="321" spans="1:15" ht="30.75" x14ac:dyDescent="0.3">
      <c r="A321" s="45"/>
      <c r="B321" s="20" t="s">
        <v>572</v>
      </c>
      <c r="C321" s="21" t="s">
        <v>573</v>
      </c>
      <c r="D321" s="21" t="s">
        <v>559</v>
      </c>
      <c r="E321" s="21" t="s">
        <v>378</v>
      </c>
      <c r="F321" s="21" t="s">
        <v>154</v>
      </c>
      <c r="G321" s="21" t="s">
        <v>574</v>
      </c>
      <c r="H321" s="21" t="s">
        <v>33</v>
      </c>
      <c r="I321" s="21" t="s">
        <v>47</v>
      </c>
      <c r="J321" s="25">
        <v>305378</v>
      </c>
      <c r="K321" s="39"/>
      <c r="L321" s="39"/>
      <c r="M321" s="39"/>
      <c r="N321" s="40"/>
      <c r="O321" s="40"/>
    </row>
    <row r="322" spans="1:15" ht="30.75" x14ac:dyDescent="0.3">
      <c r="A322" s="45"/>
      <c r="B322" s="31">
        <v>14063</v>
      </c>
      <c r="C322" s="32" t="s">
        <v>556</v>
      </c>
      <c r="D322" s="23" t="s">
        <v>559</v>
      </c>
      <c r="E322" s="23" t="s">
        <v>378</v>
      </c>
      <c r="F322" s="24" t="s">
        <v>160</v>
      </c>
      <c r="G322" s="37" t="s">
        <v>161</v>
      </c>
      <c r="H322" s="24" t="s">
        <v>33</v>
      </c>
      <c r="I322" s="23" t="s">
        <v>47</v>
      </c>
      <c r="J322" s="25">
        <v>46329</v>
      </c>
      <c r="K322" s="39"/>
      <c r="L322" s="39"/>
      <c r="M322" s="39"/>
      <c r="N322" s="40"/>
      <c r="O322" s="40"/>
    </row>
    <row r="323" spans="1:15" ht="30.75" x14ac:dyDescent="0.3">
      <c r="A323" s="34"/>
      <c r="B323" s="31">
        <v>14065</v>
      </c>
      <c r="C323" s="32" t="s">
        <v>556</v>
      </c>
      <c r="D323" s="23" t="s">
        <v>559</v>
      </c>
      <c r="E323" s="23" t="s">
        <v>378</v>
      </c>
      <c r="F323" s="24" t="s">
        <v>165</v>
      </c>
      <c r="G323" s="23" t="s">
        <v>161</v>
      </c>
      <c r="H323" s="35" t="s">
        <v>33</v>
      </c>
      <c r="I323" s="23" t="s">
        <v>47</v>
      </c>
      <c r="J323" s="25">
        <v>46329</v>
      </c>
      <c r="K323" s="39"/>
      <c r="L323" s="39"/>
      <c r="M323" s="39"/>
      <c r="N323" s="40"/>
      <c r="O323" s="40"/>
    </row>
    <row r="324" spans="1:15" ht="30.75" x14ac:dyDescent="0.3">
      <c r="A324" s="45"/>
      <c r="B324" s="20" t="s">
        <v>575</v>
      </c>
      <c r="C324" s="21" t="s">
        <v>556</v>
      </c>
      <c r="D324" s="21" t="s">
        <v>559</v>
      </c>
      <c r="E324" s="21" t="s">
        <v>378</v>
      </c>
      <c r="F324" s="21" t="s">
        <v>576</v>
      </c>
      <c r="G324" s="21" t="s">
        <v>577</v>
      </c>
      <c r="H324" s="21" t="s">
        <v>33</v>
      </c>
      <c r="I324" s="21" t="s">
        <v>47</v>
      </c>
      <c r="J324" s="25">
        <v>23000</v>
      </c>
      <c r="K324" s="39"/>
      <c r="L324" s="39"/>
      <c r="M324" s="39"/>
      <c r="N324" s="40"/>
      <c r="O324" s="40"/>
    </row>
    <row r="325" spans="1:15" ht="30.75" x14ac:dyDescent="0.3">
      <c r="A325" s="34"/>
      <c r="B325" s="20" t="s">
        <v>162</v>
      </c>
      <c r="C325" s="21" t="s">
        <v>556</v>
      </c>
      <c r="D325" s="21" t="s">
        <v>559</v>
      </c>
      <c r="E325" s="21" t="s">
        <v>378</v>
      </c>
      <c r="F325" s="22" t="s">
        <v>163</v>
      </c>
      <c r="G325" s="23" t="s">
        <v>161</v>
      </c>
      <c r="H325" s="24" t="s">
        <v>33</v>
      </c>
      <c r="I325" s="23" t="s">
        <v>47</v>
      </c>
      <c r="J325" s="25">
        <v>46329</v>
      </c>
      <c r="K325" s="39"/>
      <c r="L325" s="39"/>
      <c r="M325" s="39"/>
      <c r="N325" s="40"/>
      <c r="O325" s="40"/>
    </row>
    <row r="326" spans="1:15" ht="16.5" x14ac:dyDescent="0.3">
      <c r="A326" s="34"/>
      <c r="B326" s="31">
        <v>12151</v>
      </c>
      <c r="C326" s="32" t="s">
        <v>578</v>
      </c>
      <c r="D326" s="23" t="s">
        <v>559</v>
      </c>
      <c r="E326" s="23" t="s">
        <v>378</v>
      </c>
      <c r="F326" s="24" t="s">
        <v>579</v>
      </c>
      <c r="G326" s="23" t="s">
        <v>580</v>
      </c>
      <c r="H326" s="35" t="s">
        <v>33</v>
      </c>
      <c r="I326" s="23" t="s">
        <v>47</v>
      </c>
      <c r="J326" s="25">
        <v>36000</v>
      </c>
      <c r="K326" s="39"/>
      <c r="L326" s="39"/>
      <c r="M326" s="39"/>
      <c r="N326" s="40"/>
      <c r="O326" s="40"/>
    </row>
    <row r="327" spans="1:15" ht="16.5" x14ac:dyDescent="0.3">
      <c r="A327" s="34"/>
      <c r="B327" s="20" t="s">
        <v>498</v>
      </c>
      <c r="C327" s="21" t="s">
        <v>578</v>
      </c>
      <c r="D327" s="21" t="s">
        <v>559</v>
      </c>
      <c r="E327" s="21" t="s">
        <v>378</v>
      </c>
      <c r="F327" s="21" t="s">
        <v>501</v>
      </c>
      <c r="G327" s="21" t="s">
        <v>502</v>
      </c>
      <c r="H327" s="21" t="s">
        <v>46</v>
      </c>
      <c r="I327" s="21" t="s">
        <v>50</v>
      </c>
      <c r="J327" s="25">
        <v>10277.200000000001</v>
      </c>
      <c r="K327" s="39"/>
      <c r="L327" s="46"/>
      <c r="M327" s="39"/>
      <c r="N327" s="40"/>
      <c r="O327" s="40"/>
    </row>
    <row r="328" spans="1:15" ht="16.5" x14ac:dyDescent="0.3">
      <c r="A328" s="34"/>
      <c r="B328" s="26" t="s">
        <v>581</v>
      </c>
      <c r="C328" s="27" t="s">
        <v>578</v>
      </c>
      <c r="D328" s="27" t="s">
        <v>559</v>
      </c>
      <c r="E328" s="27" t="s">
        <v>378</v>
      </c>
      <c r="F328" s="36" t="s">
        <v>579</v>
      </c>
      <c r="G328" s="23" t="s">
        <v>580</v>
      </c>
      <c r="H328" s="24" t="s">
        <v>33</v>
      </c>
      <c r="I328" s="23" t="s">
        <v>47</v>
      </c>
      <c r="J328" s="25">
        <v>10767</v>
      </c>
      <c r="K328" s="39"/>
      <c r="L328" s="46"/>
      <c r="M328" s="39"/>
      <c r="N328" s="40"/>
      <c r="O328" s="40"/>
    </row>
    <row r="329" spans="1:15" ht="30.75" x14ac:dyDescent="0.3">
      <c r="A329" s="34"/>
      <c r="B329" s="20" t="s">
        <v>582</v>
      </c>
      <c r="C329" s="21" t="s">
        <v>567</v>
      </c>
      <c r="D329" s="21" t="s">
        <v>559</v>
      </c>
      <c r="E329" s="21" t="s">
        <v>378</v>
      </c>
      <c r="F329" s="21" t="s">
        <v>583</v>
      </c>
      <c r="G329" s="21" t="s">
        <v>584</v>
      </c>
      <c r="H329" s="21" t="s">
        <v>33</v>
      </c>
      <c r="I329" s="21" t="s">
        <v>47</v>
      </c>
      <c r="J329" s="25">
        <v>397861</v>
      </c>
      <c r="K329" s="39"/>
      <c r="L329" s="46"/>
      <c r="M329" s="39"/>
      <c r="N329" s="40"/>
      <c r="O329" s="40"/>
    </row>
    <row r="330" spans="1:15" x14ac:dyDescent="0.25">
      <c r="B330" s="8" t="s">
        <v>585</v>
      </c>
      <c r="C330" s="8"/>
      <c r="D330" s="8"/>
      <c r="E330" s="8"/>
      <c r="F330" s="8"/>
      <c r="G330" s="8"/>
      <c r="H330" s="9" t="s">
        <v>3</v>
      </c>
      <c r="I330" s="9"/>
      <c r="J330" s="10">
        <f>SUM(J333)</f>
        <v>236925</v>
      </c>
    </row>
    <row r="331" spans="1:15" x14ac:dyDescent="0.25">
      <c r="B331" s="8"/>
      <c r="C331" s="8"/>
      <c r="D331" s="8"/>
      <c r="E331" s="8"/>
      <c r="F331" s="8"/>
      <c r="G331" s="8"/>
      <c r="H331" s="9"/>
      <c r="I331" s="9"/>
      <c r="J331" s="11"/>
    </row>
    <row r="332" spans="1:15" ht="30" x14ac:dyDescent="0.25">
      <c r="B332" s="12" t="s">
        <v>4</v>
      </c>
      <c r="C332" s="12" t="s">
        <v>5</v>
      </c>
      <c r="D332" s="12" t="s">
        <v>6</v>
      </c>
      <c r="E332" s="12" t="s">
        <v>7</v>
      </c>
      <c r="F332" s="12" t="s">
        <v>8</v>
      </c>
      <c r="G332" s="12" t="s">
        <v>9</v>
      </c>
      <c r="H332" s="12" t="s">
        <v>10</v>
      </c>
      <c r="I332" s="12" t="s">
        <v>11</v>
      </c>
      <c r="J332" s="13" t="s">
        <v>12</v>
      </c>
    </row>
    <row r="333" spans="1:15" x14ac:dyDescent="0.25">
      <c r="B333" s="20" t="s">
        <v>586</v>
      </c>
      <c r="C333" s="21" t="s">
        <v>587</v>
      </c>
      <c r="D333" s="21" t="s">
        <v>588</v>
      </c>
      <c r="E333" s="21" t="s">
        <v>589</v>
      </c>
      <c r="F333" s="21" t="s">
        <v>590</v>
      </c>
      <c r="G333" s="21" t="s">
        <v>591</v>
      </c>
      <c r="H333" s="21" t="s">
        <v>33</v>
      </c>
      <c r="I333" s="21" t="s">
        <v>50</v>
      </c>
      <c r="J333" s="25">
        <v>236925</v>
      </c>
    </row>
    <row r="334" spans="1:15" x14ac:dyDescent="0.25">
      <c r="B334" s="8" t="s">
        <v>592</v>
      </c>
      <c r="C334" s="8"/>
      <c r="D334" s="8"/>
      <c r="E334" s="8"/>
      <c r="F334" s="8"/>
      <c r="G334" s="8"/>
      <c r="H334" s="9" t="s">
        <v>3</v>
      </c>
      <c r="I334" s="9"/>
      <c r="J334" s="10">
        <f>SUM(J337:J344)</f>
        <v>120042.28</v>
      </c>
    </row>
    <row r="335" spans="1:15" x14ac:dyDescent="0.25">
      <c r="B335" s="8"/>
      <c r="C335" s="8"/>
      <c r="D335" s="8"/>
      <c r="E335" s="8"/>
      <c r="F335" s="8"/>
      <c r="G335" s="8"/>
      <c r="H335" s="9"/>
      <c r="I335" s="9"/>
      <c r="J335" s="11"/>
    </row>
    <row r="336" spans="1:15" ht="30" x14ac:dyDescent="0.25">
      <c r="B336" s="12" t="s">
        <v>4</v>
      </c>
      <c r="C336" s="12" t="s">
        <v>5</v>
      </c>
      <c r="D336" s="12" t="s">
        <v>6</v>
      </c>
      <c r="E336" s="12" t="s">
        <v>7</v>
      </c>
      <c r="F336" s="12" t="s">
        <v>8</v>
      </c>
      <c r="G336" s="12" t="s">
        <v>9</v>
      </c>
      <c r="H336" s="12" t="s">
        <v>10</v>
      </c>
      <c r="I336" s="12" t="s">
        <v>11</v>
      </c>
      <c r="J336" s="13" t="s">
        <v>12</v>
      </c>
    </row>
    <row r="337" spans="2:10" ht="30" x14ac:dyDescent="0.25">
      <c r="B337" s="26" t="s">
        <v>593</v>
      </c>
      <c r="C337" s="27" t="s">
        <v>594</v>
      </c>
      <c r="D337" s="27" t="s">
        <v>595</v>
      </c>
      <c r="E337" s="27" t="s">
        <v>595</v>
      </c>
      <c r="F337" s="27" t="s">
        <v>596</v>
      </c>
      <c r="G337" s="27" t="s">
        <v>597</v>
      </c>
      <c r="H337" s="27" t="s">
        <v>46</v>
      </c>
      <c r="I337" s="27" t="s">
        <v>50</v>
      </c>
      <c r="J337" s="25">
        <f>40065/2</f>
        <v>20032.5</v>
      </c>
    </row>
    <row r="338" spans="2:10" ht="30" x14ac:dyDescent="0.25">
      <c r="B338" s="20" t="s">
        <v>598</v>
      </c>
      <c r="C338" s="21" t="s">
        <v>594</v>
      </c>
      <c r="D338" s="21" t="s">
        <v>595</v>
      </c>
      <c r="E338" s="21" t="s">
        <v>595</v>
      </c>
      <c r="F338" s="22" t="s">
        <v>599</v>
      </c>
      <c r="G338" s="23" t="s">
        <v>600</v>
      </c>
      <c r="H338" s="24" t="s">
        <v>46</v>
      </c>
      <c r="I338" s="23" t="s">
        <v>50</v>
      </c>
      <c r="J338" s="25">
        <v>5187</v>
      </c>
    </row>
    <row r="339" spans="2:10" x14ac:dyDescent="0.25">
      <c r="B339" s="44">
        <v>14044</v>
      </c>
      <c r="C339" s="21" t="s">
        <v>601</v>
      </c>
      <c r="D339" s="21" t="s">
        <v>595</v>
      </c>
      <c r="E339" s="21" t="s">
        <v>595</v>
      </c>
      <c r="F339" s="21" t="s">
        <v>356</v>
      </c>
      <c r="G339" s="21" t="s">
        <v>357</v>
      </c>
      <c r="H339" s="21" t="s">
        <v>46</v>
      </c>
      <c r="I339" s="21" t="s">
        <v>47</v>
      </c>
      <c r="J339" s="25">
        <v>350</v>
      </c>
    </row>
    <row r="340" spans="2:10" x14ac:dyDescent="0.25">
      <c r="B340" s="26" t="s">
        <v>602</v>
      </c>
      <c r="C340" s="27" t="s">
        <v>601</v>
      </c>
      <c r="D340" s="27" t="s">
        <v>595</v>
      </c>
      <c r="E340" s="27" t="s">
        <v>595</v>
      </c>
      <c r="F340" s="27" t="s">
        <v>603</v>
      </c>
      <c r="G340" s="27" t="s">
        <v>604</v>
      </c>
      <c r="H340" s="27" t="s">
        <v>19</v>
      </c>
      <c r="I340" s="27" t="s">
        <v>47</v>
      </c>
      <c r="J340" s="25">
        <v>49912.11</v>
      </c>
    </row>
    <row r="341" spans="2:10" x14ac:dyDescent="0.25">
      <c r="B341" s="20" t="s">
        <v>605</v>
      </c>
      <c r="C341" s="21" t="s">
        <v>601</v>
      </c>
      <c r="D341" s="21" t="s">
        <v>595</v>
      </c>
      <c r="E341" s="21" t="s">
        <v>595</v>
      </c>
      <c r="F341" s="21" t="s">
        <v>417</v>
      </c>
      <c r="G341" s="21" t="s">
        <v>606</v>
      </c>
      <c r="H341" s="22" t="s">
        <v>33</v>
      </c>
      <c r="I341" s="23" t="s">
        <v>47</v>
      </c>
      <c r="J341" s="25">
        <v>22669</v>
      </c>
    </row>
    <row r="342" spans="2:10" ht="30" x14ac:dyDescent="0.25">
      <c r="B342" s="26" t="s">
        <v>593</v>
      </c>
      <c r="C342" s="27" t="s">
        <v>607</v>
      </c>
      <c r="D342" s="27" t="s">
        <v>595</v>
      </c>
      <c r="E342" s="27" t="s">
        <v>595</v>
      </c>
      <c r="F342" s="27" t="s">
        <v>596</v>
      </c>
      <c r="G342" s="27" t="s">
        <v>597</v>
      </c>
      <c r="H342" s="27" t="s">
        <v>46</v>
      </c>
      <c r="I342" s="27" t="s">
        <v>50</v>
      </c>
      <c r="J342" s="25">
        <f>40065/2</f>
        <v>20032.5</v>
      </c>
    </row>
    <row r="343" spans="2:10" ht="30" x14ac:dyDescent="0.25">
      <c r="B343" s="26" t="s">
        <v>608</v>
      </c>
      <c r="C343" s="27" t="s">
        <v>609</v>
      </c>
      <c r="D343" s="27" t="s">
        <v>595</v>
      </c>
      <c r="E343" s="27" t="s">
        <v>595</v>
      </c>
      <c r="F343" s="27" t="s">
        <v>603</v>
      </c>
      <c r="G343" s="27" t="s">
        <v>610</v>
      </c>
      <c r="H343" s="27" t="s">
        <v>19</v>
      </c>
      <c r="I343" s="27" t="s">
        <v>50</v>
      </c>
      <c r="J343" s="25">
        <v>746.25</v>
      </c>
    </row>
    <row r="344" spans="2:10" ht="30" x14ac:dyDescent="0.25">
      <c r="B344" s="20" t="s">
        <v>611</v>
      </c>
      <c r="C344" s="21" t="s">
        <v>609</v>
      </c>
      <c r="D344" s="21" t="s">
        <v>595</v>
      </c>
      <c r="E344" s="21" t="s">
        <v>595</v>
      </c>
      <c r="F344" s="21" t="s">
        <v>603</v>
      </c>
      <c r="G344" s="21" t="s">
        <v>610</v>
      </c>
      <c r="H344" s="21" t="s">
        <v>19</v>
      </c>
      <c r="I344" s="21" t="s">
        <v>50</v>
      </c>
      <c r="J344" s="25">
        <v>1112.92</v>
      </c>
    </row>
    <row r="345" spans="2:10" x14ac:dyDescent="0.25">
      <c r="B345" s="8" t="s">
        <v>612</v>
      </c>
      <c r="C345" s="8"/>
      <c r="D345" s="8"/>
      <c r="E345" s="8"/>
      <c r="F345" s="8"/>
      <c r="G345" s="8"/>
      <c r="H345" s="9" t="s">
        <v>3</v>
      </c>
      <c r="I345" s="9"/>
      <c r="J345" s="10">
        <f>SUM(J348:J349)</f>
        <v>10350</v>
      </c>
    </row>
    <row r="346" spans="2:10" x14ac:dyDescent="0.25">
      <c r="B346" s="8"/>
      <c r="C346" s="8"/>
      <c r="D346" s="8"/>
      <c r="E346" s="8"/>
      <c r="F346" s="8"/>
      <c r="G346" s="8"/>
      <c r="H346" s="9"/>
      <c r="I346" s="9"/>
      <c r="J346" s="11"/>
    </row>
    <row r="347" spans="2:10" ht="30" x14ac:dyDescent="0.25">
      <c r="B347" s="12" t="s">
        <v>4</v>
      </c>
      <c r="C347" s="12" t="s">
        <v>5</v>
      </c>
      <c r="D347" s="12" t="s">
        <v>6</v>
      </c>
      <c r="E347" s="12" t="s">
        <v>7</v>
      </c>
      <c r="F347" s="12" t="s">
        <v>8</v>
      </c>
      <c r="G347" s="12" t="s">
        <v>9</v>
      </c>
      <c r="H347" s="12" t="s">
        <v>10</v>
      </c>
      <c r="I347" s="12" t="s">
        <v>11</v>
      </c>
      <c r="J347" s="13" t="s">
        <v>12</v>
      </c>
    </row>
    <row r="348" spans="2:10" x14ac:dyDescent="0.25">
      <c r="B348" s="20" t="s">
        <v>613</v>
      </c>
      <c r="C348" s="21" t="s">
        <v>614</v>
      </c>
      <c r="D348" s="21" t="s">
        <v>615</v>
      </c>
      <c r="E348" s="21" t="s">
        <v>616</v>
      </c>
      <c r="F348" s="22" t="s">
        <v>617</v>
      </c>
      <c r="G348" s="23" t="s">
        <v>618</v>
      </c>
      <c r="H348" s="24" t="s">
        <v>19</v>
      </c>
      <c r="I348" s="23" t="s">
        <v>29</v>
      </c>
      <c r="J348" s="25">
        <v>5175</v>
      </c>
    </row>
    <row r="349" spans="2:10" x14ac:dyDescent="0.25">
      <c r="B349" s="20" t="s">
        <v>613</v>
      </c>
      <c r="C349" s="21" t="s">
        <v>619</v>
      </c>
      <c r="D349" s="21" t="s">
        <v>615</v>
      </c>
      <c r="E349" s="21" t="s">
        <v>616</v>
      </c>
      <c r="F349" s="22" t="s">
        <v>617</v>
      </c>
      <c r="G349" s="23" t="s">
        <v>618</v>
      </c>
      <c r="H349" s="24" t="s">
        <v>19</v>
      </c>
      <c r="I349" s="23" t="s">
        <v>29</v>
      </c>
      <c r="J349" s="25">
        <v>5175</v>
      </c>
    </row>
    <row r="350" spans="2:10" x14ac:dyDescent="0.25">
      <c r="B350" s="8" t="s">
        <v>620</v>
      </c>
      <c r="C350" s="8"/>
      <c r="D350" s="8"/>
      <c r="E350" s="8"/>
      <c r="F350" s="8"/>
      <c r="G350" s="8"/>
      <c r="H350" s="9" t="s">
        <v>3</v>
      </c>
      <c r="I350" s="9"/>
      <c r="J350" s="10">
        <f>SUM(J353:J403)</f>
        <v>1393000.81</v>
      </c>
    </row>
    <row r="351" spans="2:10" x14ac:dyDescent="0.25">
      <c r="B351" s="8"/>
      <c r="C351" s="8"/>
      <c r="D351" s="8"/>
      <c r="E351" s="8"/>
      <c r="F351" s="8"/>
      <c r="G351" s="8"/>
      <c r="H351" s="9"/>
      <c r="I351" s="9"/>
      <c r="J351" s="11"/>
    </row>
    <row r="352" spans="2:10" ht="30" x14ac:dyDescent="0.25">
      <c r="B352" s="12" t="s">
        <v>4</v>
      </c>
      <c r="C352" s="12" t="s">
        <v>5</v>
      </c>
      <c r="D352" s="12" t="s">
        <v>6</v>
      </c>
      <c r="E352" s="12" t="s">
        <v>7</v>
      </c>
      <c r="F352" s="12" t="s">
        <v>8</v>
      </c>
      <c r="G352" s="12" t="s">
        <v>9</v>
      </c>
      <c r="H352" s="12" t="s">
        <v>10</v>
      </c>
      <c r="I352" s="12" t="s">
        <v>11</v>
      </c>
      <c r="J352" s="13" t="s">
        <v>12</v>
      </c>
    </row>
    <row r="353" spans="2:10" ht="30" x14ac:dyDescent="0.25">
      <c r="B353" s="20" t="s">
        <v>621</v>
      </c>
      <c r="C353" s="21" t="s">
        <v>622</v>
      </c>
      <c r="D353" s="21" t="s">
        <v>623</v>
      </c>
      <c r="E353" s="21" t="s">
        <v>624</v>
      </c>
      <c r="F353" s="21" t="s">
        <v>625</v>
      </c>
      <c r="G353" s="21" t="s">
        <v>626</v>
      </c>
      <c r="H353" s="21" t="s">
        <v>33</v>
      </c>
      <c r="I353" s="21" t="s">
        <v>47</v>
      </c>
      <c r="J353" s="25">
        <v>1425</v>
      </c>
    </row>
    <row r="354" spans="2:10" x14ac:dyDescent="0.25">
      <c r="B354" s="20" t="s">
        <v>22</v>
      </c>
      <c r="C354" s="21" t="s">
        <v>627</v>
      </c>
      <c r="D354" s="21" t="s">
        <v>623</v>
      </c>
      <c r="E354" s="21" t="s">
        <v>624</v>
      </c>
      <c r="F354" s="21" t="s">
        <v>28</v>
      </c>
      <c r="G354" s="21" t="s">
        <v>35</v>
      </c>
      <c r="H354" s="21" t="s">
        <v>36</v>
      </c>
      <c r="I354" s="21" t="s">
        <v>29</v>
      </c>
      <c r="J354" s="25">
        <v>9657.2100000000009</v>
      </c>
    </row>
    <row r="355" spans="2:10" x14ac:dyDescent="0.25">
      <c r="B355" s="20" t="s">
        <v>22</v>
      </c>
      <c r="C355" s="21" t="s">
        <v>627</v>
      </c>
      <c r="D355" s="21" t="s">
        <v>623</v>
      </c>
      <c r="E355" s="21" t="s">
        <v>624</v>
      </c>
      <c r="F355" s="21" t="s">
        <v>28</v>
      </c>
      <c r="G355" s="21" t="s">
        <v>35</v>
      </c>
      <c r="H355" s="21" t="s">
        <v>36</v>
      </c>
      <c r="I355" s="21" t="s">
        <v>29</v>
      </c>
      <c r="J355" s="25">
        <v>15162.81</v>
      </c>
    </row>
    <row r="356" spans="2:10" x14ac:dyDescent="0.25">
      <c r="B356" s="20" t="s">
        <v>22</v>
      </c>
      <c r="C356" s="21" t="s">
        <v>627</v>
      </c>
      <c r="D356" s="21" t="s">
        <v>623</v>
      </c>
      <c r="E356" s="21" t="s">
        <v>624</v>
      </c>
      <c r="F356" s="21" t="s">
        <v>28</v>
      </c>
      <c r="G356" s="21" t="s">
        <v>35</v>
      </c>
      <c r="H356" s="21" t="s">
        <v>36</v>
      </c>
      <c r="I356" s="21" t="s">
        <v>29</v>
      </c>
      <c r="J356" s="25">
        <v>6306.6399999999994</v>
      </c>
    </row>
    <row r="357" spans="2:10" x14ac:dyDescent="0.25">
      <c r="B357" s="20" t="s">
        <v>22</v>
      </c>
      <c r="C357" s="21" t="s">
        <v>627</v>
      </c>
      <c r="D357" s="21" t="s">
        <v>623</v>
      </c>
      <c r="E357" s="21" t="s">
        <v>624</v>
      </c>
      <c r="F357" s="21" t="s">
        <v>28</v>
      </c>
      <c r="G357" s="21" t="s">
        <v>35</v>
      </c>
      <c r="H357" s="21" t="s">
        <v>36</v>
      </c>
      <c r="I357" s="21" t="s">
        <v>29</v>
      </c>
      <c r="J357" s="25">
        <v>572.72</v>
      </c>
    </row>
    <row r="358" spans="2:10" x14ac:dyDescent="0.25">
      <c r="B358" s="20" t="s">
        <v>22</v>
      </c>
      <c r="C358" s="21" t="s">
        <v>627</v>
      </c>
      <c r="D358" s="21" t="s">
        <v>623</v>
      </c>
      <c r="E358" s="21" t="s">
        <v>624</v>
      </c>
      <c r="F358" s="21" t="s">
        <v>28</v>
      </c>
      <c r="G358" s="21" t="s">
        <v>35</v>
      </c>
      <c r="H358" s="21" t="s">
        <v>36</v>
      </c>
      <c r="I358" s="21" t="s">
        <v>29</v>
      </c>
      <c r="J358" s="25">
        <v>10723.64</v>
      </c>
    </row>
    <row r="359" spans="2:10" x14ac:dyDescent="0.25">
      <c r="B359" s="20" t="s">
        <v>22</v>
      </c>
      <c r="C359" s="21" t="s">
        <v>627</v>
      </c>
      <c r="D359" s="21" t="s">
        <v>623</v>
      </c>
      <c r="E359" s="21" t="s">
        <v>624</v>
      </c>
      <c r="F359" s="22" t="s">
        <v>628</v>
      </c>
      <c r="G359" s="23" t="s">
        <v>27</v>
      </c>
      <c r="H359" s="24" t="s">
        <v>28</v>
      </c>
      <c r="I359" s="23" t="s">
        <v>29</v>
      </c>
      <c r="J359" s="25">
        <v>11020</v>
      </c>
    </row>
    <row r="360" spans="2:10" x14ac:dyDescent="0.25">
      <c r="B360" s="20" t="s">
        <v>22</v>
      </c>
      <c r="C360" s="21" t="s">
        <v>627</v>
      </c>
      <c r="D360" s="21" t="s">
        <v>623</v>
      </c>
      <c r="E360" s="21" t="s">
        <v>624</v>
      </c>
      <c r="F360" s="22" t="s">
        <v>629</v>
      </c>
      <c r="G360" s="37" t="s">
        <v>27</v>
      </c>
      <c r="H360" s="24" t="s">
        <v>28</v>
      </c>
      <c r="I360" s="23" t="s">
        <v>29</v>
      </c>
      <c r="J360" s="25">
        <v>24146</v>
      </c>
    </row>
    <row r="361" spans="2:10" x14ac:dyDescent="0.25">
      <c r="B361" s="20" t="s">
        <v>22</v>
      </c>
      <c r="C361" s="27" t="s">
        <v>627</v>
      </c>
      <c r="D361" s="27" t="s">
        <v>623</v>
      </c>
      <c r="E361" s="27" t="s">
        <v>624</v>
      </c>
      <c r="F361" s="36" t="s">
        <v>630</v>
      </c>
      <c r="G361" s="23" t="s">
        <v>27</v>
      </c>
      <c r="H361" s="35" t="s">
        <v>28</v>
      </c>
      <c r="I361" s="23" t="s">
        <v>29</v>
      </c>
      <c r="J361" s="25">
        <v>4798</v>
      </c>
    </row>
    <row r="362" spans="2:10" x14ac:dyDescent="0.25">
      <c r="B362" s="20" t="s">
        <v>22</v>
      </c>
      <c r="C362" s="21" t="s">
        <v>627</v>
      </c>
      <c r="D362" s="21" t="s">
        <v>623</v>
      </c>
      <c r="E362" s="21" t="s">
        <v>624</v>
      </c>
      <c r="F362" s="21" t="s">
        <v>631</v>
      </c>
      <c r="G362" s="21" t="s">
        <v>27</v>
      </c>
      <c r="H362" s="22" t="s">
        <v>28</v>
      </c>
      <c r="I362" s="23" t="s">
        <v>29</v>
      </c>
      <c r="J362" s="25">
        <v>1006</v>
      </c>
    </row>
    <row r="363" spans="2:10" x14ac:dyDescent="0.25">
      <c r="B363" s="20" t="s">
        <v>22</v>
      </c>
      <c r="C363" s="21" t="s">
        <v>627</v>
      </c>
      <c r="D363" s="22" t="s">
        <v>623</v>
      </c>
      <c r="E363" s="23" t="s">
        <v>624</v>
      </c>
      <c r="F363" s="23" t="s">
        <v>632</v>
      </c>
      <c r="G363" s="23" t="s">
        <v>27</v>
      </c>
      <c r="H363" s="24" t="s">
        <v>28</v>
      </c>
      <c r="I363" s="23" t="s">
        <v>29</v>
      </c>
      <c r="J363" s="25">
        <v>6621</v>
      </c>
    </row>
    <row r="364" spans="2:10" x14ac:dyDescent="0.25">
      <c r="B364" s="20" t="s">
        <v>22</v>
      </c>
      <c r="C364" s="27" t="s">
        <v>627</v>
      </c>
      <c r="D364" s="27" t="s">
        <v>623</v>
      </c>
      <c r="E364" s="27" t="s">
        <v>624</v>
      </c>
      <c r="F364" s="27" t="s">
        <v>628</v>
      </c>
      <c r="G364" s="27" t="s">
        <v>34</v>
      </c>
      <c r="H364" s="27" t="s">
        <v>28</v>
      </c>
      <c r="I364" s="27" t="s">
        <v>29</v>
      </c>
      <c r="J364" s="25">
        <v>5388.1800000000012</v>
      </c>
    </row>
    <row r="365" spans="2:10" x14ac:dyDescent="0.25">
      <c r="B365" s="20" t="s">
        <v>22</v>
      </c>
      <c r="C365" s="27" t="s">
        <v>627</v>
      </c>
      <c r="D365" s="27" t="s">
        <v>623</v>
      </c>
      <c r="E365" s="27" t="s">
        <v>624</v>
      </c>
      <c r="F365" s="27" t="s">
        <v>629</v>
      </c>
      <c r="G365" s="27" t="s">
        <v>34</v>
      </c>
      <c r="H365" s="27" t="s">
        <v>28</v>
      </c>
      <c r="I365" s="27" t="s">
        <v>29</v>
      </c>
      <c r="J365" s="25">
        <v>15079.35</v>
      </c>
    </row>
    <row r="366" spans="2:10" x14ac:dyDescent="0.25">
      <c r="B366" s="20" t="s">
        <v>22</v>
      </c>
      <c r="C366" s="27" t="s">
        <v>627</v>
      </c>
      <c r="D366" s="27" t="s">
        <v>623</v>
      </c>
      <c r="E366" s="27" t="s">
        <v>624</v>
      </c>
      <c r="F366" s="27" t="s">
        <v>630</v>
      </c>
      <c r="G366" s="27" t="s">
        <v>34</v>
      </c>
      <c r="H366" s="27" t="s">
        <v>28</v>
      </c>
      <c r="I366" s="27" t="s">
        <v>29</v>
      </c>
      <c r="J366" s="25">
        <v>1392.5899999999997</v>
      </c>
    </row>
    <row r="367" spans="2:10" x14ac:dyDescent="0.25">
      <c r="B367" s="20" t="s">
        <v>22</v>
      </c>
      <c r="C367" s="27" t="s">
        <v>627</v>
      </c>
      <c r="D367" s="27" t="s">
        <v>623</v>
      </c>
      <c r="E367" s="27" t="s">
        <v>624</v>
      </c>
      <c r="F367" s="27" t="s">
        <v>631</v>
      </c>
      <c r="G367" s="27" t="s">
        <v>34</v>
      </c>
      <c r="H367" s="27" t="s">
        <v>28</v>
      </c>
      <c r="I367" s="27" t="s">
        <v>29</v>
      </c>
      <c r="J367" s="25">
        <v>776.23</v>
      </c>
    </row>
    <row r="368" spans="2:10" x14ac:dyDescent="0.25">
      <c r="B368" s="20" t="s">
        <v>22</v>
      </c>
      <c r="C368" s="27" t="s">
        <v>627</v>
      </c>
      <c r="D368" s="27" t="s">
        <v>623</v>
      </c>
      <c r="E368" s="27" t="s">
        <v>624</v>
      </c>
      <c r="F368" s="27" t="s">
        <v>632</v>
      </c>
      <c r="G368" s="27" t="s">
        <v>34</v>
      </c>
      <c r="H368" s="27" t="s">
        <v>28</v>
      </c>
      <c r="I368" s="27" t="s">
        <v>29</v>
      </c>
      <c r="J368" s="25">
        <v>14792.66</v>
      </c>
    </row>
    <row r="369" spans="2:10" ht="30" x14ac:dyDescent="0.25">
      <c r="B369" s="20" t="s">
        <v>621</v>
      </c>
      <c r="C369" s="47" t="s">
        <v>633</v>
      </c>
      <c r="D369" s="21" t="s">
        <v>623</v>
      </c>
      <c r="E369" s="21" t="s">
        <v>624</v>
      </c>
      <c r="F369" s="21" t="s">
        <v>625</v>
      </c>
      <c r="G369" s="21" t="s">
        <v>626</v>
      </c>
      <c r="H369" s="21" t="s">
        <v>33</v>
      </c>
      <c r="I369" s="21" t="s">
        <v>47</v>
      </c>
      <c r="J369" s="25">
        <v>1425</v>
      </c>
    </row>
    <row r="370" spans="2:10" ht="30" x14ac:dyDescent="0.25">
      <c r="B370" s="20" t="s">
        <v>621</v>
      </c>
      <c r="C370" s="21" t="s">
        <v>634</v>
      </c>
      <c r="D370" s="21" t="s">
        <v>623</v>
      </c>
      <c r="E370" s="21" t="s">
        <v>624</v>
      </c>
      <c r="F370" s="21" t="s">
        <v>625</v>
      </c>
      <c r="G370" s="21" t="s">
        <v>626</v>
      </c>
      <c r="H370" s="21" t="s">
        <v>33</v>
      </c>
      <c r="I370" s="21" t="s">
        <v>47</v>
      </c>
      <c r="J370" s="25">
        <v>1425</v>
      </c>
    </row>
    <row r="371" spans="2:10" ht="30" x14ac:dyDescent="0.25">
      <c r="B371" s="20" t="s">
        <v>621</v>
      </c>
      <c r="C371" s="21" t="s">
        <v>635</v>
      </c>
      <c r="D371" s="21" t="s">
        <v>623</v>
      </c>
      <c r="E371" s="21" t="s">
        <v>624</v>
      </c>
      <c r="F371" s="21" t="s">
        <v>625</v>
      </c>
      <c r="G371" s="21" t="s">
        <v>626</v>
      </c>
      <c r="H371" s="21" t="s">
        <v>33</v>
      </c>
      <c r="I371" s="21" t="s">
        <v>47</v>
      </c>
      <c r="J371" s="25">
        <v>5225</v>
      </c>
    </row>
    <row r="372" spans="2:10" ht="30" x14ac:dyDescent="0.25">
      <c r="B372" s="20" t="s">
        <v>636</v>
      </c>
      <c r="C372" s="21" t="s">
        <v>637</v>
      </c>
      <c r="D372" s="21" t="s">
        <v>623</v>
      </c>
      <c r="E372" s="21" t="s">
        <v>624</v>
      </c>
      <c r="F372" s="21" t="s">
        <v>638</v>
      </c>
      <c r="G372" s="21" t="s">
        <v>639</v>
      </c>
      <c r="H372" s="21" t="s">
        <v>19</v>
      </c>
      <c r="I372" s="21" t="s">
        <v>47</v>
      </c>
      <c r="J372" s="25">
        <v>29988</v>
      </c>
    </row>
    <row r="373" spans="2:10" x14ac:dyDescent="0.25">
      <c r="B373" s="20" t="s">
        <v>22</v>
      </c>
      <c r="C373" s="21" t="s">
        <v>627</v>
      </c>
      <c r="D373" s="21" t="s">
        <v>623</v>
      </c>
      <c r="E373" s="21" t="s">
        <v>624</v>
      </c>
      <c r="F373" s="21" t="s">
        <v>628</v>
      </c>
      <c r="G373" s="21" t="s">
        <v>37</v>
      </c>
      <c r="H373" s="21" t="s">
        <v>28</v>
      </c>
      <c r="I373" s="21" t="s">
        <v>29</v>
      </c>
      <c r="J373" s="25">
        <v>7123</v>
      </c>
    </row>
    <row r="374" spans="2:10" x14ac:dyDescent="0.25">
      <c r="B374" s="20" t="s">
        <v>22</v>
      </c>
      <c r="C374" s="21" t="s">
        <v>627</v>
      </c>
      <c r="D374" s="21" t="s">
        <v>623</v>
      </c>
      <c r="E374" s="21" t="s">
        <v>624</v>
      </c>
      <c r="F374" s="21" t="s">
        <v>629</v>
      </c>
      <c r="G374" s="21" t="s">
        <v>37</v>
      </c>
      <c r="H374" s="21" t="s">
        <v>28</v>
      </c>
      <c r="I374" s="21" t="s">
        <v>29</v>
      </c>
      <c r="J374" s="25">
        <v>9936</v>
      </c>
    </row>
    <row r="375" spans="2:10" x14ac:dyDescent="0.25">
      <c r="B375" s="20" t="s">
        <v>22</v>
      </c>
      <c r="C375" s="21" t="s">
        <v>627</v>
      </c>
      <c r="D375" s="21" t="s">
        <v>623</v>
      </c>
      <c r="E375" s="21" t="s">
        <v>624</v>
      </c>
      <c r="F375" s="21" t="s">
        <v>630</v>
      </c>
      <c r="G375" s="21" t="s">
        <v>37</v>
      </c>
      <c r="H375" s="21" t="s">
        <v>28</v>
      </c>
      <c r="I375" s="21" t="s">
        <v>29</v>
      </c>
      <c r="J375" s="25">
        <v>8929</v>
      </c>
    </row>
    <row r="376" spans="2:10" x14ac:dyDescent="0.25">
      <c r="B376" s="20" t="s">
        <v>22</v>
      </c>
      <c r="C376" s="21" t="s">
        <v>627</v>
      </c>
      <c r="D376" s="21" t="s">
        <v>623</v>
      </c>
      <c r="E376" s="21" t="s">
        <v>624</v>
      </c>
      <c r="F376" s="21" t="s">
        <v>631</v>
      </c>
      <c r="G376" s="21" t="s">
        <v>37</v>
      </c>
      <c r="H376" s="21" t="s">
        <v>28</v>
      </c>
      <c r="I376" s="21" t="s">
        <v>29</v>
      </c>
      <c r="J376" s="25">
        <v>936</v>
      </c>
    </row>
    <row r="377" spans="2:10" x14ac:dyDescent="0.25">
      <c r="B377" s="20" t="s">
        <v>22</v>
      </c>
      <c r="C377" s="21" t="s">
        <v>627</v>
      </c>
      <c r="D377" s="21" t="s">
        <v>623</v>
      </c>
      <c r="E377" s="21" t="s">
        <v>624</v>
      </c>
      <c r="F377" s="21" t="s">
        <v>632</v>
      </c>
      <c r="G377" s="21" t="s">
        <v>37</v>
      </c>
      <c r="H377" s="21" t="s">
        <v>28</v>
      </c>
      <c r="I377" s="21" t="s">
        <v>29</v>
      </c>
      <c r="J377" s="25">
        <v>22685</v>
      </c>
    </row>
    <row r="378" spans="2:10" ht="30" x14ac:dyDescent="0.25">
      <c r="B378" s="20" t="s">
        <v>41</v>
      </c>
      <c r="C378" s="21" t="s">
        <v>640</v>
      </c>
      <c r="D378" s="21" t="s">
        <v>641</v>
      </c>
      <c r="E378" s="21" t="s">
        <v>624</v>
      </c>
      <c r="F378" s="21" t="s">
        <v>44</v>
      </c>
      <c r="G378" s="21" t="s">
        <v>45</v>
      </c>
      <c r="H378" s="21" t="s">
        <v>46</v>
      </c>
      <c r="I378" s="21" t="s">
        <v>47</v>
      </c>
      <c r="J378" s="25">
        <v>15000</v>
      </c>
    </row>
    <row r="379" spans="2:10" ht="30" x14ac:dyDescent="0.25">
      <c r="B379" s="20" t="s">
        <v>48</v>
      </c>
      <c r="C379" s="21" t="s">
        <v>640</v>
      </c>
      <c r="D379" s="21" t="s">
        <v>641</v>
      </c>
      <c r="E379" s="21" t="s">
        <v>624</v>
      </c>
      <c r="F379" s="22" t="s">
        <v>39</v>
      </c>
      <c r="G379" s="37" t="s">
        <v>49</v>
      </c>
      <c r="H379" s="24" t="s">
        <v>19</v>
      </c>
      <c r="I379" s="23" t="s">
        <v>50</v>
      </c>
      <c r="J379" s="25">
        <v>10425</v>
      </c>
    </row>
    <row r="380" spans="2:10" ht="30" x14ac:dyDescent="0.25">
      <c r="B380" s="20" t="s">
        <v>41</v>
      </c>
      <c r="C380" s="21" t="s">
        <v>640</v>
      </c>
      <c r="D380" s="21" t="s">
        <v>641</v>
      </c>
      <c r="E380" s="21" t="s">
        <v>624</v>
      </c>
      <c r="F380" s="21" t="s">
        <v>44</v>
      </c>
      <c r="G380" s="21" t="s">
        <v>45</v>
      </c>
      <c r="H380" s="21" t="s">
        <v>46</v>
      </c>
      <c r="I380" s="21" t="s">
        <v>47</v>
      </c>
      <c r="J380" s="25">
        <v>89500</v>
      </c>
    </row>
    <row r="381" spans="2:10" ht="30" x14ac:dyDescent="0.25">
      <c r="B381" s="20" t="s">
        <v>642</v>
      </c>
      <c r="C381" s="21" t="s">
        <v>643</v>
      </c>
      <c r="D381" s="21" t="s">
        <v>644</v>
      </c>
      <c r="E381" s="21" t="s">
        <v>624</v>
      </c>
      <c r="F381" s="21" t="s">
        <v>645</v>
      </c>
      <c r="G381" s="21" t="s">
        <v>646</v>
      </c>
      <c r="H381" s="21" t="s">
        <v>19</v>
      </c>
      <c r="I381" s="21" t="s">
        <v>47</v>
      </c>
      <c r="J381" s="25">
        <v>10170</v>
      </c>
    </row>
    <row r="382" spans="2:10" ht="30" x14ac:dyDescent="0.25">
      <c r="B382" s="20" t="s">
        <v>647</v>
      </c>
      <c r="C382" s="21" t="s">
        <v>643</v>
      </c>
      <c r="D382" s="21" t="s">
        <v>644</v>
      </c>
      <c r="E382" s="21" t="s">
        <v>624</v>
      </c>
      <c r="F382" s="21" t="s">
        <v>648</v>
      </c>
      <c r="G382" s="21" t="s">
        <v>649</v>
      </c>
      <c r="H382" s="21" t="s">
        <v>33</v>
      </c>
      <c r="I382" s="21" t="s">
        <v>47</v>
      </c>
      <c r="J382" s="25">
        <v>47542</v>
      </c>
    </row>
    <row r="383" spans="2:10" ht="30" x14ac:dyDescent="0.25">
      <c r="B383" s="20" t="s">
        <v>647</v>
      </c>
      <c r="C383" s="21" t="s">
        <v>643</v>
      </c>
      <c r="D383" s="21" t="s">
        <v>644</v>
      </c>
      <c r="E383" s="21" t="s">
        <v>624</v>
      </c>
      <c r="F383" s="21" t="s">
        <v>648</v>
      </c>
      <c r="G383" s="21" t="s">
        <v>649</v>
      </c>
      <c r="H383" s="21" t="s">
        <v>33</v>
      </c>
      <c r="I383" s="21" t="s">
        <v>47</v>
      </c>
      <c r="J383" s="25">
        <v>60707</v>
      </c>
    </row>
    <row r="384" spans="2:10" ht="45" x14ac:dyDescent="0.25">
      <c r="B384" s="20" t="s">
        <v>650</v>
      </c>
      <c r="C384" s="21" t="s">
        <v>633</v>
      </c>
      <c r="D384" s="21" t="s">
        <v>644</v>
      </c>
      <c r="E384" s="21" t="s">
        <v>624</v>
      </c>
      <c r="F384" s="21" t="s">
        <v>638</v>
      </c>
      <c r="G384" s="21" t="s">
        <v>651</v>
      </c>
      <c r="H384" s="21" t="s">
        <v>19</v>
      </c>
      <c r="I384" s="21" t="s">
        <v>47</v>
      </c>
      <c r="J384" s="25">
        <v>7000</v>
      </c>
    </row>
    <row r="385" spans="1:15" ht="45" x14ac:dyDescent="0.25">
      <c r="B385" s="20" t="s">
        <v>650</v>
      </c>
      <c r="C385" s="21" t="s">
        <v>643</v>
      </c>
      <c r="D385" s="21" t="s">
        <v>644</v>
      </c>
      <c r="E385" s="21" t="s">
        <v>624</v>
      </c>
      <c r="F385" s="21" t="s">
        <v>638</v>
      </c>
      <c r="G385" s="21" t="s">
        <v>651</v>
      </c>
      <c r="H385" s="21" t="s">
        <v>19</v>
      </c>
      <c r="I385" s="21" t="s">
        <v>47</v>
      </c>
      <c r="J385" s="25">
        <v>7000</v>
      </c>
    </row>
    <row r="386" spans="1:15" x14ac:dyDescent="0.25">
      <c r="B386" s="20" t="s">
        <v>22</v>
      </c>
      <c r="C386" s="21" t="s">
        <v>652</v>
      </c>
      <c r="D386" s="21" t="s">
        <v>653</v>
      </c>
      <c r="E386" s="21" t="s">
        <v>624</v>
      </c>
      <c r="F386" s="22" t="s">
        <v>654</v>
      </c>
      <c r="G386" s="23" t="s">
        <v>27</v>
      </c>
      <c r="H386" s="24" t="s">
        <v>28</v>
      </c>
      <c r="I386" s="23" t="s">
        <v>29</v>
      </c>
      <c r="J386" s="25">
        <v>17</v>
      </c>
    </row>
    <row r="387" spans="1:15" x14ac:dyDescent="0.25">
      <c r="B387" s="20" t="s">
        <v>22</v>
      </c>
      <c r="C387" s="27" t="s">
        <v>652</v>
      </c>
      <c r="D387" s="27" t="s">
        <v>653</v>
      </c>
      <c r="E387" s="27" t="s">
        <v>624</v>
      </c>
      <c r="F387" s="27" t="s">
        <v>654</v>
      </c>
      <c r="G387" s="27" t="s">
        <v>34</v>
      </c>
      <c r="H387" s="27" t="s">
        <v>28</v>
      </c>
      <c r="I387" s="27" t="s">
        <v>29</v>
      </c>
      <c r="J387" s="25">
        <v>17</v>
      </c>
    </row>
    <row r="388" spans="1:15" x14ac:dyDescent="0.25">
      <c r="B388" s="20" t="s">
        <v>22</v>
      </c>
      <c r="C388" s="21" t="s">
        <v>655</v>
      </c>
      <c r="D388" s="21" t="s">
        <v>656</v>
      </c>
      <c r="E388" s="21" t="s">
        <v>624</v>
      </c>
      <c r="F388" s="21" t="s">
        <v>28</v>
      </c>
      <c r="G388" s="21" t="s">
        <v>35</v>
      </c>
      <c r="H388" s="21" t="s">
        <v>36</v>
      </c>
      <c r="I388" s="21" t="s">
        <v>29</v>
      </c>
      <c r="J388" s="25">
        <v>78.61999999999999</v>
      </c>
    </row>
    <row r="389" spans="1:15" x14ac:dyDescent="0.25">
      <c r="B389" s="20" t="s">
        <v>22</v>
      </c>
      <c r="C389" s="21" t="s">
        <v>655</v>
      </c>
      <c r="D389" s="21" t="s">
        <v>656</v>
      </c>
      <c r="E389" s="21" t="s">
        <v>624</v>
      </c>
      <c r="F389" s="21" t="s">
        <v>657</v>
      </c>
      <c r="G389" s="21" t="s">
        <v>27</v>
      </c>
      <c r="H389" s="22" t="s">
        <v>28</v>
      </c>
      <c r="I389" s="23" t="s">
        <v>29</v>
      </c>
      <c r="J389" s="25">
        <v>150</v>
      </c>
    </row>
    <row r="390" spans="1:15" x14ac:dyDescent="0.25">
      <c r="B390" s="20" t="s">
        <v>22</v>
      </c>
      <c r="C390" s="21" t="s">
        <v>655</v>
      </c>
      <c r="D390" s="21" t="s">
        <v>656</v>
      </c>
      <c r="E390" s="21" t="s">
        <v>624</v>
      </c>
      <c r="F390" s="21" t="s">
        <v>658</v>
      </c>
      <c r="G390" s="21" t="s">
        <v>27</v>
      </c>
      <c r="H390" s="22" t="s">
        <v>28</v>
      </c>
      <c r="I390" s="23" t="s">
        <v>29</v>
      </c>
      <c r="J390" s="25">
        <v>512</v>
      </c>
    </row>
    <row r="391" spans="1:15" x14ac:dyDescent="0.25">
      <c r="B391" s="20" t="s">
        <v>22</v>
      </c>
      <c r="C391" s="27" t="s">
        <v>655</v>
      </c>
      <c r="D391" s="27" t="s">
        <v>656</v>
      </c>
      <c r="E391" s="27" t="s">
        <v>624</v>
      </c>
      <c r="F391" s="27" t="s">
        <v>657</v>
      </c>
      <c r="G391" s="27" t="s">
        <v>34</v>
      </c>
      <c r="H391" s="27" t="s">
        <v>28</v>
      </c>
      <c r="I391" s="27" t="s">
        <v>29</v>
      </c>
      <c r="J391" s="25">
        <v>296.78000000000003</v>
      </c>
    </row>
    <row r="392" spans="1:15" x14ac:dyDescent="0.25">
      <c r="B392" s="20" t="s">
        <v>22</v>
      </c>
      <c r="C392" s="27" t="s">
        <v>655</v>
      </c>
      <c r="D392" s="27" t="s">
        <v>656</v>
      </c>
      <c r="E392" s="27" t="s">
        <v>624</v>
      </c>
      <c r="F392" s="27" t="s">
        <v>658</v>
      </c>
      <c r="G392" s="27" t="s">
        <v>34</v>
      </c>
      <c r="H392" s="27" t="s">
        <v>28</v>
      </c>
      <c r="I392" s="27" t="s">
        <v>29</v>
      </c>
      <c r="J392" s="25">
        <v>557</v>
      </c>
    </row>
    <row r="393" spans="1:15" x14ac:dyDescent="0.25">
      <c r="B393" s="20" t="s">
        <v>22</v>
      </c>
      <c r="C393" s="21" t="s">
        <v>655</v>
      </c>
      <c r="D393" s="21" t="s">
        <v>656</v>
      </c>
      <c r="E393" s="21" t="s">
        <v>624</v>
      </c>
      <c r="F393" s="21" t="s">
        <v>28</v>
      </c>
      <c r="G393" s="21" t="s">
        <v>35</v>
      </c>
      <c r="H393" s="21" t="s">
        <v>36</v>
      </c>
      <c r="I393" s="21" t="s">
        <v>29</v>
      </c>
      <c r="J393" s="25">
        <v>1118.6799999999998</v>
      </c>
    </row>
    <row r="394" spans="1:15" ht="16.5" x14ac:dyDescent="0.3">
      <c r="A394" s="34"/>
      <c r="B394" s="20" t="s">
        <v>22</v>
      </c>
      <c r="C394" s="21" t="s">
        <v>655</v>
      </c>
      <c r="D394" s="21" t="s">
        <v>656</v>
      </c>
      <c r="E394" s="21" t="s">
        <v>624</v>
      </c>
      <c r="F394" s="21" t="s">
        <v>658</v>
      </c>
      <c r="G394" s="21" t="s">
        <v>37</v>
      </c>
      <c r="H394" s="21" t="s">
        <v>28</v>
      </c>
      <c r="I394" s="21" t="s">
        <v>29</v>
      </c>
      <c r="J394" s="25">
        <v>62</v>
      </c>
      <c r="K394" s="39"/>
      <c r="L394" s="39"/>
      <c r="M394" s="39"/>
      <c r="N394" s="40"/>
      <c r="O394" s="40"/>
    </row>
    <row r="395" spans="1:15" ht="16.5" x14ac:dyDescent="0.3">
      <c r="A395" s="34"/>
      <c r="B395" s="20" t="s">
        <v>659</v>
      </c>
      <c r="C395" s="21" t="s">
        <v>660</v>
      </c>
      <c r="D395" s="21" t="s">
        <v>661</v>
      </c>
      <c r="E395" s="21" t="s">
        <v>624</v>
      </c>
      <c r="F395" s="21" t="s">
        <v>662</v>
      </c>
      <c r="G395" s="21" t="s">
        <v>663</v>
      </c>
      <c r="H395" s="21" t="s">
        <v>46</v>
      </c>
      <c r="I395" s="21" t="s">
        <v>47</v>
      </c>
      <c r="J395" s="25">
        <v>138993.73000000001</v>
      </c>
      <c r="K395" s="39"/>
      <c r="L395" s="39"/>
      <c r="M395" s="39"/>
      <c r="N395" s="40"/>
      <c r="O395" s="40"/>
    </row>
    <row r="396" spans="1:15" ht="16.5" x14ac:dyDescent="0.3">
      <c r="A396" s="34"/>
      <c r="B396" s="20" t="s">
        <v>664</v>
      </c>
      <c r="C396" s="21" t="s">
        <v>660</v>
      </c>
      <c r="D396" s="21" t="s">
        <v>661</v>
      </c>
      <c r="E396" s="21" t="s">
        <v>624</v>
      </c>
      <c r="F396" s="21" t="s">
        <v>212</v>
      </c>
      <c r="G396" s="21" t="s">
        <v>665</v>
      </c>
      <c r="H396" s="21" t="s">
        <v>19</v>
      </c>
      <c r="I396" s="21" t="s">
        <v>47</v>
      </c>
      <c r="J396" s="25">
        <v>92201</v>
      </c>
      <c r="K396" s="39"/>
      <c r="L396" s="39"/>
      <c r="M396" s="39"/>
      <c r="N396" s="40"/>
      <c r="O396" s="40"/>
    </row>
    <row r="397" spans="1:15" ht="16.5" x14ac:dyDescent="0.3">
      <c r="A397" s="34"/>
      <c r="B397" s="20" t="s">
        <v>666</v>
      </c>
      <c r="C397" s="21" t="s">
        <v>660</v>
      </c>
      <c r="D397" s="21" t="s">
        <v>661</v>
      </c>
      <c r="E397" s="21" t="s">
        <v>624</v>
      </c>
      <c r="F397" s="21" t="s">
        <v>662</v>
      </c>
      <c r="G397" s="21" t="s">
        <v>667</v>
      </c>
      <c r="H397" s="21" t="s">
        <v>46</v>
      </c>
      <c r="I397" s="21" t="s">
        <v>50</v>
      </c>
      <c r="J397" s="25">
        <v>118450</v>
      </c>
      <c r="K397" s="39"/>
      <c r="L397" s="39"/>
      <c r="M397" s="39"/>
      <c r="N397" s="40"/>
      <c r="O397" s="40"/>
    </row>
    <row r="398" spans="1:15" ht="30.75" x14ac:dyDescent="0.3">
      <c r="A398" s="34"/>
      <c r="B398" s="26" t="s">
        <v>668</v>
      </c>
      <c r="C398" s="27" t="s">
        <v>660</v>
      </c>
      <c r="D398" s="27" t="s">
        <v>661</v>
      </c>
      <c r="E398" s="27" t="s">
        <v>624</v>
      </c>
      <c r="F398" s="27" t="s">
        <v>648</v>
      </c>
      <c r="G398" s="27" t="s">
        <v>669</v>
      </c>
      <c r="H398" s="27" t="s">
        <v>33</v>
      </c>
      <c r="I398" s="27" t="s">
        <v>47</v>
      </c>
      <c r="J398" s="25">
        <v>241538.97</v>
      </c>
      <c r="K398" s="39"/>
      <c r="L398" s="46"/>
      <c r="M398" s="39"/>
      <c r="N398" s="40"/>
      <c r="O398" s="40"/>
    </row>
    <row r="399" spans="1:15" ht="16.5" x14ac:dyDescent="0.3">
      <c r="A399" s="34"/>
      <c r="B399" s="20" t="s">
        <v>670</v>
      </c>
      <c r="C399" s="21" t="s">
        <v>660</v>
      </c>
      <c r="D399" s="21" t="s">
        <v>661</v>
      </c>
      <c r="E399" s="21" t="s">
        <v>624</v>
      </c>
      <c r="F399" s="21" t="s">
        <v>212</v>
      </c>
      <c r="G399" s="21" t="s">
        <v>671</v>
      </c>
      <c r="H399" s="21" t="s">
        <v>19</v>
      </c>
      <c r="I399" s="21" t="s">
        <v>50</v>
      </c>
      <c r="J399" s="25">
        <v>317116</v>
      </c>
      <c r="K399" s="39"/>
      <c r="L399" s="46"/>
      <c r="M399" s="39"/>
      <c r="N399" s="40"/>
      <c r="O399" s="40"/>
    </row>
    <row r="400" spans="1:15" ht="16.5" x14ac:dyDescent="0.3">
      <c r="A400" s="34"/>
      <c r="B400" s="20" t="s">
        <v>672</v>
      </c>
      <c r="C400" s="21" t="s">
        <v>673</v>
      </c>
      <c r="D400" s="21" t="s">
        <v>624</v>
      </c>
      <c r="E400" s="21" t="s">
        <v>624</v>
      </c>
      <c r="F400" s="21" t="s">
        <v>225</v>
      </c>
      <c r="G400" s="21" t="s">
        <v>674</v>
      </c>
      <c r="H400" s="21" t="s">
        <v>46</v>
      </c>
      <c r="I400" s="21" t="s">
        <v>170</v>
      </c>
      <c r="J400" s="25">
        <v>3500</v>
      </c>
      <c r="K400" s="39"/>
      <c r="L400" s="39"/>
      <c r="M400" s="39"/>
      <c r="N400" s="40"/>
      <c r="O400" s="40"/>
    </row>
    <row r="401" spans="1:15" ht="16.5" x14ac:dyDescent="0.3">
      <c r="A401" s="34"/>
      <c r="B401" s="20" t="s">
        <v>675</v>
      </c>
      <c r="C401" s="21" t="s">
        <v>676</v>
      </c>
      <c r="D401" s="21" t="s">
        <v>624</v>
      </c>
      <c r="E401" s="21" t="s">
        <v>624</v>
      </c>
      <c r="F401" s="21" t="s">
        <v>110</v>
      </c>
      <c r="G401" s="21" t="s">
        <v>677</v>
      </c>
      <c r="H401" s="21" t="s">
        <v>19</v>
      </c>
      <c r="I401" s="21" t="s">
        <v>50</v>
      </c>
      <c r="J401" s="25">
        <v>8361</v>
      </c>
      <c r="K401" s="39"/>
      <c r="L401" s="39"/>
      <c r="M401" s="39"/>
      <c r="N401" s="40"/>
      <c r="O401" s="40"/>
    </row>
    <row r="402" spans="1:15" ht="16.5" x14ac:dyDescent="0.3">
      <c r="A402" s="34"/>
      <c r="B402" s="26" t="s">
        <v>675</v>
      </c>
      <c r="C402" s="27" t="s">
        <v>676</v>
      </c>
      <c r="D402" s="27" t="s">
        <v>624</v>
      </c>
      <c r="E402" s="27" t="s">
        <v>624</v>
      </c>
      <c r="F402" s="27" t="s">
        <v>110</v>
      </c>
      <c r="G402" s="27" t="s">
        <v>677</v>
      </c>
      <c r="H402" s="27" t="s">
        <v>19</v>
      </c>
      <c r="I402" s="27" t="s">
        <v>50</v>
      </c>
      <c r="J402" s="25">
        <v>947</v>
      </c>
      <c r="K402" s="39"/>
      <c r="L402" s="39"/>
      <c r="M402" s="39"/>
      <c r="N402" s="40"/>
      <c r="O402" s="40"/>
    </row>
    <row r="403" spans="1:15" ht="30.75" x14ac:dyDescent="0.3">
      <c r="A403" s="34"/>
      <c r="B403" s="20" t="s">
        <v>678</v>
      </c>
      <c r="C403" s="21" t="s">
        <v>679</v>
      </c>
      <c r="D403" s="21" t="s">
        <v>624</v>
      </c>
      <c r="E403" s="21" t="s">
        <v>624</v>
      </c>
      <c r="F403" s="21" t="s">
        <v>680</v>
      </c>
      <c r="G403" s="21" t="s">
        <v>681</v>
      </c>
      <c r="H403" s="21" t="s">
        <v>46</v>
      </c>
      <c r="I403" s="21" t="s">
        <v>50</v>
      </c>
      <c r="J403" s="25">
        <v>5200</v>
      </c>
      <c r="K403" s="39"/>
      <c r="L403" s="39"/>
      <c r="M403" s="39"/>
      <c r="N403" s="40"/>
      <c r="O403" s="40"/>
    </row>
    <row r="404" spans="1:15" x14ac:dyDescent="0.25">
      <c r="B404" s="8" t="s">
        <v>682</v>
      </c>
      <c r="C404" s="8"/>
      <c r="D404" s="8"/>
      <c r="E404" s="8"/>
      <c r="F404" s="8"/>
      <c r="G404" s="8"/>
      <c r="H404" s="9" t="s">
        <v>3</v>
      </c>
      <c r="I404" s="9"/>
      <c r="J404" s="10">
        <f>SUM(J407:J410)</f>
        <v>1207250</v>
      </c>
    </row>
    <row r="405" spans="1:15" x14ac:dyDescent="0.25">
      <c r="B405" s="8"/>
      <c r="C405" s="8"/>
      <c r="D405" s="8"/>
      <c r="E405" s="8"/>
      <c r="F405" s="8"/>
      <c r="G405" s="8"/>
      <c r="H405" s="9"/>
      <c r="I405" s="9"/>
      <c r="J405" s="11"/>
    </row>
    <row r="406" spans="1:15" ht="30" x14ac:dyDescent="0.25">
      <c r="B406" s="12" t="s">
        <v>4</v>
      </c>
      <c r="C406" s="12" t="s">
        <v>5</v>
      </c>
      <c r="D406" s="12" t="s">
        <v>6</v>
      </c>
      <c r="E406" s="12" t="s">
        <v>7</v>
      </c>
      <c r="F406" s="12" t="s">
        <v>8</v>
      </c>
      <c r="G406" s="12" t="s">
        <v>9</v>
      </c>
      <c r="H406" s="12" t="s">
        <v>10</v>
      </c>
      <c r="I406" s="12" t="s">
        <v>11</v>
      </c>
      <c r="J406" s="13" t="s">
        <v>12</v>
      </c>
    </row>
    <row r="407" spans="1:15" x14ac:dyDescent="0.25">
      <c r="B407" s="26" t="s">
        <v>683</v>
      </c>
      <c r="C407" s="27" t="s">
        <v>684</v>
      </c>
      <c r="D407" s="27" t="s">
        <v>685</v>
      </c>
      <c r="E407" s="27" t="s">
        <v>686</v>
      </c>
      <c r="F407" s="27" t="s">
        <v>687</v>
      </c>
      <c r="G407" s="27" t="s">
        <v>688</v>
      </c>
      <c r="H407" s="27" t="s">
        <v>46</v>
      </c>
      <c r="I407" s="27" t="s">
        <v>170</v>
      </c>
      <c r="J407" s="25">
        <f>10000*50%</f>
        <v>5000</v>
      </c>
    </row>
    <row r="408" spans="1:15" x14ac:dyDescent="0.25">
      <c r="B408" s="20" t="s">
        <v>689</v>
      </c>
      <c r="C408" s="21" t="s">
        <v>690</v>
      </c>
      <c r="D408" s="21" t="s">
        <v>691</v>
      </c>
      <c r="E408" s="21" t="s">
        <v>686</v>
      </c>
      <c r="F408" s="21" t="s">
        <v>130</v>
      </c>
      <c r="G408" s="21" t="s">
        <v>692</v>
      </c>
      <c r="H408" s="22" t="s">
        <v>19</v>
      </c>
      <c r="I408" s="23" t="s">
        <v>29</v>
      </c>
      <c r="J408" s="25">
        <v>16000</v>
      </c>
    </row>
    <row r="409" spans="1:15" ht="45" x14ac:dyDescent="0.25">
      <c r="B409" s="20" t="s">
        <v>693</v>
      </c>
      <c r="C409" s="21" t="s">
        <v>694</v>
      </c>
      <c r="D409" s="21" t="s">
        <v>695</v>
      </c>
      <c r="E409" s="21" t="s">
        <v>686</v>
      </c>
      <c r="F409" s="21" t="s">
        <v>696</v>
      </c>
      <c r="G409" s="21" t="s">
        <v>697</v>
      </c>
      <c r="H409" s="22" t="s">
        <v>33</v>
      </c>
      <c r="I409" s="23" t="s">
        <v>698</v>
      </c>
      <c r="J409" s="25">
        <v>1181250</v>
      </c>
    </row>
    <row r="410" spans="1:15" x14ac:dyDescent="0.25">
      <c r="B410" s="26" t="s">
        <v>683</v>
      </c>
      <c r="C410" s="27" t="s">
        <v>699</v>
      </c>
      <c r="D410" s="27" t="s">
        <v>700</v>
      </c>
      <c r="E410" s="27" t="s">
        <v>686</v>
      </c>
      <c r="F410" s="27" t="s">
        <v>687</v>
      </c>
      <c r="G410" s="27" t="s">
        <v>688</v>
      </c>
      <c r="H410" s="27" t="s">
        <v>46</v>
      </c>
      <c r="I410" s="27" t="s">
        <v>170</v>
      </c>
      <c r="J410" s="25">
        <f>10000*50%</f>
        <v>5000</v>
      </c>
    </row>
    <row r="411" spans="1:15" x14ac:dyDescent="0.25">
      <c r="B411" s="8" t="s">
        <v>701</v>
      </c>
      <c r="C411" s="8"/>
      <c r="D411" s="8"/>
      <c r="E411" s="8"/>
      <c r="F411" s="8"/>
      <c r="G411" s="8"/>
      <c r="H411" s="9" t="s">
        <v>3</v>
      </c>
      <c r="I411" s="9"/>
      <c r="J411" s="10">
        <f>SUM(J414:J493)</f>
        <v>5031324.6999999993</v>
      </c>
    </row>
    <row r="412" spans="1:15" x14ac:dyDescent="0.25">
      <c r="B412" s="8"/>
      <c r="C412" s="8"/>
      <c r="D412" s="8"/>
      <c r="E412" s="8"/>
      <c r="F412" s="8"/>
      <c r="G412" s="8"/>
      <c r="H412" s="9"/>
      <c r="I412" s="9"/>
      <c r="J412" s="11"/>
    </row>
    <row r="413" spans="1:15" ht="30" x14ac:dyDescent="0.25">
      <c r="B413" s="12" t="s">
        <v>4</v>
      </c>
      <c r="C413" s="12" t="s">
        <v>5</v>
      </c>
      <c r="D413" s="12" t="s">
        <v>6</v>
      </c>
      <c r="E413" s="12" t="s">
        <v>7</v>
      </c>
      <c r="F413" s="12" t="s">
        <v>8</v>
      </c>
      <c r="G413" s="12" t="s">
        <v>9</v>
      </c>
      <c r="H413" s="12" t="s">
        <v>10</v>
      </c>
      <c r="I413" s="12" t="s">
        <v>11</v>
      </c>
      <c r="J413" s="13" t="s">
        <v>12</v>
      </c>
    </row>
    <row r="414" spans="1:15" ht="45" x14ac:dyDescent="0.25">
      <c r="B414" s="20" t="s">
        <v>702</v>
      </c>
      <c r="C414" s="21" t="s">
        <v>703</v>
      </c>
      <c r="D414" s="21" t="s">
        <v>704</v>
      </c>
      <c r="E414" s="21" t="s">
        <v>705</v>
      </c>
      <c r="F414" s="21" t="s">
        <v>706</v>
      </c>
      <c r="G414" s="21" t="s">
        <v>707</v>
      </c>
      <c r="H414" s="21" t="s">
        <v>19</v>
      </c>
      <c r="I414" s="21" t="s">
        <v>29</v>
      </c>
      <c r="J414" s="25">
        <v>16086.24</v>
      </c>
    </row>
    <row r="415" spans="1:15" ht="30" x14ac:dyDescent="0.25">
      <c r="B415" s="44">
        <v>14104</v>
      </c>
      <c r="C415" s="21" t="s">
        <v>703</v>
      </c>
      <c r="D415" s="22" t="s">
        <v>704</v>
      </c>
      <c r="E415" s="23" t="s">
        <v>705</v>
      </c>
      <c r="F415" s="23" t="s">
        <v>708</v>
      </c>
      <c r="G415" s="23" t="s">
        <v>709</v>
      </c>
      <c r="H415" s="24" t="s">
        <v>33</v>
      </c>
      <c r="I415" s="23" t="s">
        <v>29</v>
      </c>
      <c r="J415" s="25">
        <v>76253</v>
      </c>
    </row>
    <row r="416" spans="1:15" x14ac:dyDescent="0.25">
      <c r="B416" s="31" t="s">
        <v>22</v>
      </c>
      <c r="C416" s="23" t="s">
        <v>703</v>
      </c>
      <c r="D416" s="23" t="s">
        <v>704</v>
      </c>
      <c r="E416" s="23" t="s">
        <v>705</v>
      </c>
      <c r="F416" s="24" t="s">
        <v>710</v>
      </c>
      <c r="G416" s="37" t="s">
        <v>27</v>
      </c>
      <c r="H416" s="24" t="s">
        <v>28</v>
      </c>
      <c r="I416" s="23" t="s">
        <v>29</v>
      </c>
      <c r="J416" s="25">
        <v>28073</v>
      </c>
    </row>
    <row r="417" spans="2:10" ht="30" x14ac:dyDescent="0.25">
      <c r="B417" s="26" t="s">
        <v>711</v>
      </c>
      <c r="C417" s="27" t="s">
        <v>703</v>
      </c>
      <c r="D417" s="27" t="s">
        <v>704</v>
      </c>
      <c r="E417" s="27" t="s">
        <v>705</v>
      </c>
      <c r="F417" s="27" t="s">
        <v>712</v>
      </c>
      <c r="G417" s="27" t="s">
        <v>713</v>
      </c>
      <c r="H417" s="27" t="s">
        <v>19</v>
      </c>
      <c r="I417" s="27" t="s">
        <v>29</v>
      </c>
      <c r="J417" s="25">
        <v>46500</v>
      </c>
    </row>
    <row r="418" spans="2:10" x14ac:dyDescent="0.25">
      <c r="B418" s="28" t="s">
        <v>22</v>
      </c>
      <c r="C418" s="27" t="s">
        <v>703</v>
      </c>
      <c r="D418" s="27" t="s">
        <v>704</v>
      </c>
      <c r="E418" s="27" t="s">
        <v>705</v>
      </c>
      <c r="F418" s="27" t="s">
        <v>710</v>
      </c>
      <c r="G418" s="27" t="s">
        <v>34</v>
      </c>
      <c r="H418" s="27" t="s">
        <v>28</v>
      </c>
      <c r="I418" s="27" t="s">
        <v>29</v>
      </c>
      <c r="J418" s="25">
        <v>60695.68</v>
      </c>
    </row>
    <row r="419" spans="2:10" x14ac:dyDescent="0.25">
      <c r="B419" s="20" t="s">
        <v>22</v>
      </c>
      <c r="C419" s="21" t="s">
        <v>703</v>
      </c>
      <c r="D419" s="21" t="s">
        <v>704</v>
      </c>
      <c r="E419" s="21" t="s">
        <v>705</v>
      </c>
      <c r="F419" s="21" t="s">
        <v>28</v>
      </c>
      <c r="G419" s="21" t="s">
        <v>35</v>
      </c>
      <c r="H419" s="21" t="s">
        <v>36</v>
      </c>
      <c r="I419" s="21" t="s">
        <v>29</v>
      </c>
      <c r="J419" s="25">
        <v>9076.74</v>
      </c>
    </row>
    <row r="420" spans="2:10" x14ac:dyDescent="0.25">
      <c r="B420" s="20" t="s">
        <v>22</v>
      </c>
      <c r="C420" s="21" t="s">
        <v>703</v>
      </c>
      <c r="D420" s="21" t="s">
        <v>704</v>
      </c>
      <c r="E420" s="21" t="s">
        <v>705</v>
      </c>
      <c r="F420" s="21" t="s">
        <v>710</v>
      </c>
      <c r="G420" s="21" t="s">
        <v>37</v>
      </c>
      <c r="H420" s="21" t="s">
        <v>28</v>
      </c>
      <c r="I420" s="21" t="s">
        <v>29</v>
      </c>
      <c r="J420" s="25">
        <v>49203</v>
      </c>
    </row>
    <row r="421" spans="2:10" x14ac:dyDescent="0.25">
      <c r="B421" s="26" t="s">
        <v>714</v>
      </c>
      <c r="C421" s="27" t="s">
        <v>715</v>
      </c>
      <c r="D421" s="27" t="s">
        <v>716</v>
      </c>
      <c r="E421" s="27" t="s">
        <v>705</v>
      </c>
      <c r="F421" s="36" t="s">
        <v>717</v>
      </c>
      <c r="G421" s="23" t="s">
        <v>718</v>
      </c>
      <c r="H421" s="24" t="s">
        <v>46</v>
      </c>
      <c r="I421" s="23" t="s">
        <v>29</v>
      </c>
      <c r="J421" s="25">
        <v>325711</v>
      </c>
    </row>
    <row r="422" spans="2:10" x14ac:dyDescent="0.25">
      <c r="B422" s="26" t="s">
        <v>719</v>
      </c>
      <c r="C422" s="27" t="s">
        <v>715</v>
      </c>
      <c r="D422" s="27" t="s">
        <v>716</v>
      </c>
      <c r="E422" s="27" t="s">
        <v>705</v>
      </c>
      <c r="F422" s="36" t="s">
        <v>717</v>
      </c>
      <c r="G422" s="23" t="s">
        <v>720</v>
      </c>
      <c r="H422" s="24" t="s">
        <v>46</v>
      </c>
      <c r="I422" s="23" t="s">
        <v>29</v>
      </c>
      <c r="J422" s="25">
        <v>6592</v>
      </c>
    </row>
    <row r="423" spans="2:10" x14ac:dyDescent="0.25">
      <c r="B423" s="31">
        <v>14084</v>
      </c>
      <c r="C423" s="32" t="s">
        <v>715</v>
      </c>
      <c r="D423" s="23" t="s">
        <v>716</v>
      </c>
      <c r="E423" s="23" t="s">
        <v>705</v>
      </c>
      <c r="F423" s="24" t="s">
        <v>717</v>
      </c>
      <c r="G423" s="23" t="s">
        <v>721</v>
      </c>
      <c r="H423" s="24" t="s">
        <v>46</v>
      </c>
      <c r="I423" s="23" t="s">
        <v>29</v>
      </c>
      <c r="J423" s="25">
        <v>57709</v>
      </c>
    </row>
    <row r="424" spans="2:10" x14ac:dyDescent="0.25">
      <c r="B424" s="20" t="s">
        <v>722</v>
      </c>
      <c r="C424" s="21" t="s">
        <v>715</v>
      </c>
      <c r="D424" s="21" t="s">
        <v>716</v>
      </c>
      <c r="E424" s="21" t="s">
        <v>705</v>
      </c>
      <c r="F424" s="21" t="s">
        <v>717</v>
      </c>
      <c r="G424" s="21" t="s">
        <v>723</v>
      </c>
      <c r="H424" s="22" t="s">
        <v>46</v>
      </c>
      <c r="I424" s="23" t="s">
        <v>29</v>
      </c>
      <c r="J424" s="25">
        <v>20414</v>
      </c>
    </row>
    <row r="425" spans="2:10" x14ac:dyDescent="0.25">
      <c r="B425" s="20" t="s">
        <v>714</v>
      </c>
      <c r="C425" s="21" t="s">
        <v>715</v>
      </c>
      <c r="D425" s="21" t="s">
        <v>716</v>
      </c>
      <c r="E425" s="21" t="s">
        <v>705</v>
      </c>
      <c r="F425" s="21" t="s">
        <v>717</v>
      </c>
      <c r="G425" s="21" t="s">
        <v>718</v>
      </c>
      <c r="H425" s="22" t="s">
        <v>46</v>
      </c>
      <c r="I425" s="23" t="s">
        <v>29</v>
      </c>
      <c r="J425" s="25">
        <v>18310</v>
      </c>
    </row>
    <row r="426" spans="2:10" x14ac:dyDescent="0.25">
      <c r="B426" s="20" t="s">
        <v>724</v>
      </c>
      <c r="C426" s="21" t="s">
        <v>715</v>
      </c>
      <c r="D426" s="21" t="s">
        <v>716</v>
      </c>
      <c r="E426" s="21" t="s">
        <v>705</v>
      </c>
      <c r="F426" s="21" t="s">
        <v>717</v>
      </c>
      <c r="G426" s="21" t="s">
        <v>721</v>
      </c>
      <c r="H426" s="22" t="s">
        <v>46</v>
      </c>
      <c r="I426" s="23" t="s">
        <v>29</v>
      </c>
      <c r="J426" s="25">
        <v>3185</v>
      </c>
    </row>
    <row r="427" spans="2:10" x14ac:dyDescent="0.25">
      <c r="B427" s="20" t="s">
        <v>725</v>
      </c>
      <c r="C427" s="21" t="s">
        <v>726</v>
      </c>
      <c r="D427" s="21" t="s">
        <v>716</v>
      </c>
      <c r="E427" s="21" t="s">
        <v>705</v>
      </c>
      <c r="F427" s="22" t="s">
        <v>617</v>
      </c>
      <c r="G427" s="23" t="s">
        <v>727</v>
      </c>
      <c r="H427" s="24" t="s">
        <v>19</v>
      </c>
      <c r="I427" s="23" t="s">
        <v>29</v>
      </c>
      <c r="J427" s="25">
        <v>15291</v>
      </c>
    </row>
    <row r="428" spans="2:10" x14ac:dyDescent="0.25">
      <c r="B428" s="20" t="s">
        <v>728</v>
      </c>
      <c r="C428" s="21" t="s">
        <v>726</v>
      </c>
      <c r="D428" s="21" t="s">
        <v>716</v>
      </c>
      <c r="E428" s="21" t="s">
        <v>705</v>
      </c>
      <c r="F428" s="22" t="s">
        <v>617</v>
      </c>
      <c r="G428" s="23" t="s">
        <v>729</v>
      </c>
      <c r="H428" s="24" t="s">
        <v>19</v>
      </c>
      <c r="I428" s="23" t="s">
        <v>29</v>
      </c>
      <c r="J428" s="25">
        <v>93498</v>
      </c>
    </row>
    <row r="429" spans="2:10" x14ac:dyDescent="0.25">
      <c r="B429" s="20" t="s">
        <v>714</v>
      </c>
      <c r="C429" s="21" t="s">
        <v>726</v>
      </c>
      <c r="D429" s="21" t="s">
        <v>716</v>
      </c>
      <c r="E429" s="21" t="s">
        <v>705</v>
      </c>
      <c r="F429" s="21" t="s">
        <v>717</v>
      </c>
      <c r="G429" s="21" t="s">
        <v>718</v>
      </c>
      <c r="H429" s="22" t="s">
        <v>46</v>
      </c>
      <c r="I429" s="23" t="s">
        <v>29</v>
      </c>
      <c r="J429" s="25">
        <v>325711</v>
      </c>
    </row>
    <row r="430" spans="2:10" x14ac:dyDescent="0.25">
      <c r="B430" s="20" t="s">
        <v>719</v>
      </c>
      <c r="C430" s="21" t="s">
        <v>726</v>
      </c>
      <c r="D430" s="22" t="s">
        <v>716</v>
      </c>
      <c r="E430" s="23" t="s">
        <v>705</v>
      </c>
      <c r="F430" s="23" t="s">
        <v>717</v>
      </c>
      <c r="G430" s="23" t="s">
        <v>720</v>
      </c>
      <c r="H430" s="24" t="s">
        <v>46</v>
      </c>
      <c r="I430" s="23" t="s">
        <v>29</v>
      </c>
      <c r="J430" s="25">
        <v>6592</v>
      </c>
    </row>
    <row r="431" spans="2:10" x14ac:dyDescent="0.25">
      <c r="B431" s="20" t="s">
        <v>724</v>
      </c>
      <c r="C431" s="21" t="s">
        <v>726</v>
      </c>
      <c r="D431" s="21" t="s">
        <v>716</v>
      </c>
      <c r="E431" s="21" t="s">
        <v>705</v>
      </c>
      <c r="F431" s="22" t="s">
        <v>717</v>
      </c>
      <c r="G431" s="37" t="s">
        <v>721</v>
      </c>
      <c r="H431" s="24" t="s">
        <v>46</v>
      </c>
      <c r="I431" s="23" t="s">
        <v>29</v>
      </c>
      <c r="J431" s="25">
        <v>57709</v>
      </c>
    </row>
    <row r="432" spans="2:10" x14ac:dyDescent="0.25">
      <c r="B432" s="20" t="s">
        <v>714</v>
      </c>
      <c r="C432" s="21" t="s">
        <v>726</v>
      </c>
      <c r="D432" s="21" t="s">
        <v>716</v>
      </c>
      <c r="E432" s="21" t="s">
        <v>705</v>
      </c>
      <c r="F432" s="21" t="s">
        <v>717</v>
      </c>
      <c r="G432" s="21" t="s">
        <v>718</v>
      </c>
      <c r="H432" s="22" t="s">
        <v>46</v>
      </c>
      <c r="I432" s="23" t="s">
        <v>29</v>
      </c>
      <c r="J432" s="25">
        <v>18310</v>
      </c>
    </row>
    <row r="433" spans="2:10" x14ac:dyDescent="0.25">
      <c r="B433" s="20" t="s">
        <v>724</v>
      </c>
      <c r="C433" s="21" t="s">
        <v>726</v>
      </c>
      <c r="D433" s="21" t="s">
        <v>716</v>
      </c>
      <c r="E433" s="21" t="s">
        <v>705</v>
      </c>
      <c r="F433" s="21" t="s">
        <v>717</v>
      </c>
      <c r="G433" s="21" t="s">
        <v>721</v>
      </c>
      <c r="H433" s="22" t="s">
        <v>46</v>
      </c>
      <c r="I433" s="23" t="s">
        <v>29</v>
      </c>
      <c r="J433" s="25">
        <v>3185</v>
      </c>
    </row>
    <row r="434" spans="2:10" x14ac:dyDescent="0.25">
      <c r="B434" s="20" t="s">
        <v>722</v>
      </c>
      <c r="C434" s="21" t="s">
        <v>726</v>
      </c>
      <c r="D434" s="21" t="s">
        <v>716</v>
      </c>
      <c r="E434" s="21" t="s">
        <v>705</v>
      </c>
      <c r="F434" s="22" t="s">
        <v>717</v>
      </c>
      <c r="G434" s="23" t="s">
        <v>723</v>
      </c>
      <c r="H434" s="24" t="s">
        <v>46</v>
      </c>
      <c r="I434" s="23" t="s">
        <v>29</v>
      </c>
      <c r="J434" s="25">
        <v>20414</v>
      </c>
    </row>
    <row r="435" spans="2:10" x14ac:dyDescent="0.25">
      <c r="B435" s="26" t="s">
        <v>730</v>
      </c>
      <c r="C435" s="27" t="s">
        <v>731</v>
      </c>
      <c r="D435" s="27" t="s">
        <v>732</v>
      </c>
      <c r="E435" s="27" t="s">
        <v>705</v>
      </c>
      <c r="F435" s="36" t="s">
        <v>733</v>
      </c>
      <c r="G435" s="23" t="s">
        <v>734</v>
      </c>
      <c r="H435" s="24" t="s">
        <v>75</v>
      </c>
      <c r="I435" s="23" t="s">
        <v>47</v>
      </c>
      <c r="J435" s="25">
        <v>16400</v>
      </c>
    </row>
    <row r="436" spans="2:10" ht="30" x14ac:dyDescent="0.25">
      <c r="B436" s="44">
        <v>11074</v>
      </c>
      <c r="C436" s="21" t="s">
        <v>735</v>
      </c>
      <c r="D436" s="21" t="s">
        <v>732</v>
      </c>
      <c r="E436" s="21" t="s">
        <v>705</v>
      </c>
      <c r="F436" s="21" t="s">
        <v>733</v>
      </c>
      <c r="G436" s="21" t="s">
        <v>736</v>
      </c>
      <c r="H436" s="21" t="s">
        <v>737</v>
      </c>
      <c r="I436" s="21" t="s">
        <v>47</v>
      </c>
      <c r="J436" s="25">
        <v>2780.2550000000001</v>
      </c>
    </row>
    <row r="437" spans="2:10" x14ac:dyDescent="0.25">
      <c r="B437" s="20" t="s">
        <v>22</v>
      </c>
      <c r="C437" s="21" t="s">
        <v>735</v>
      </c>
      <c r="D437" s="21" t="s">
        <v>732</v>
      </c>
      <c r="E437" s="21" t="s">
        <v>705</v>
      </c>
      <c r="F437" s="21" t="s">
        <v>28</v>
      </c>
      <c r="G437" s="21" t="s">
        <v>35</v>
      </c>
      <c r="H437" s="21" t="s">
        <v>36</v>
      </c>
      <c r="I437" s="21" t="s">
        <v>29</v>
      </c>
      <c r="J437" s="25">
        <v>23294.929999999997</v>
      </c>
    </row>
    <row r="438" spans="2:10" ht="30" x14ac:dyDescent="0.25">
      <c r="B438" s="20" t="s">
        <v>159</v>
      </c>
      <c r="C438" s="21" t="s">
        <v>735</v>
      </c>
      <c r="D438" s="21" t="s">
        <v>732</v>
      </c>
      <c r="E438" s="21" t="s">
        <v>705</v>
      </c>
      <c r="F438" s="22" t="s">
        <v>160</v>
      </c>
      <c r="G438" s="37" t="s">
        <v>161</v>
      </c>
      <c r="H438" s="24" t="s">
        <v>33</v>
      </c>
      <c r="I438" s="23" t="s">
        <v>47</v>
      </c>
      <c r="J438" s="25">
        <v>46329</v>
      </c>
    </row>
    <row r="439" spans="2:10" ht="30" x14ac:dyDescent="0.25">
      <c r="B439" s="31">
        <v>14064</v>
      </c>
      <c r="C439" s="23" t="s">
        <v>735</v>
      </c>
      <c r="D439" s="24" t="s">
        <v>732</v>
      </c>
      <c r="E439" s="23" t="s">
        <v>705</v>
      </c>
      <c r="F439" s="23" t="s">
        <v>163</v>
      </c>
      <c r="G439" s="23" t="s">
        <v>161</v>
      </c>
      <c r="H439" s="24" t="s">
        <v>33</v>
      </c>
      <c r="I439" s="23" t="s">
        <v>47</v>
      </c>
      <c r="J439" s="25">
        <v>46329</v>
      </c>
    </row>
    <row r="440" spans="2:10" ht="30" x14ac:dyDescent="0.25">
      <c r="B440" s="20" t="s">
        <v>164</v>
      </c>
      <c r="C440" s="21" t="s">
        <v>735</v>
      </c>
      <c r="D440" s="21" t="s">
        <v>732</v>
      </c>
      <c r="E440" s="21" t="s">
        <v>705</v>
      </c>
      <c r="F440" s="21" t="s">
        <v>165</v>
      </c>
      <c r="G440" s="21" t="s">
        <v>161</v>
      </c>
      <c r="H440" s="22" t="s">
        <v>33</v>
      </c>
      <c r="I440" s="23" t="s">
        <v>47</v>
      </c>
      <c r="J440" s="25">
        <v>46329</v>
      </c>
    </row>
    <row r="441" spans="2:10" x14ac:dyDescent="0.25">
      <c r="B441" s="20" t="s">
        <v>22</v>
      </c>
      <c r="C441" s="21" t="s">
        <v>735</v>
      </c>
      <c r="D441" s="21" t="s">
        <v>732</v>
      </c>
      <c r="E441" s="21" t="s">
        <v>705</v>
      </c>
      <c r="F441" s="21" t="s">
        <v>738</v>
      </c>
      <c r="G441" s="21" t="s">
        <v>27</v>
      </c>
      <c r="H441" s="22" t="s">
        <v>28</v>
      </c>
      <c r="I441" s="23" t="s">
        <v>29</v>
      </c>
      <c r="J441" s="25">
        <v>11263</v>
      </c>
    </row>
    <row r="442" spans="2:10" x14ac:dyDescent="0.25">
      <c r="B442" s="28" t="s">
        <v>22</v>
      </c>
      <c r="C442" s="27" t="s">
        <v>735</v>
      </c>
      <c r="D442" s="27" t="s">
        <v>732</v>
      </c>
      <c r="E442" s="27" t="s">
        <v>705</v>
      </c>
      <c r="F442" s="27" t="s">
        <v>738</v>
      </c>
      <c r="G442" s="27" t="s">
        <v>34</v>
      </c>
      <c r="H442" s="27" t="s">
        <v>28</v>
      </c>
      <c r="I442" s="27" t="s">
        <v>29</v>
      </c>
      <c r="J442" s="25">
        <v>7201.7100000000009</v>
      </c>
    </row>
    <row r="443" spans="2:10" x14ac:dyDescent="0.25">
      <c r="B443" s="26" t="s">
        <v>730</v>
      </c>
      <c r="C443" s="27" t="s">
        <v>735</v>
      </c>
      <c r="D443" s="27" t="s">
        <v>732</v>
      </c>
      <c r="E443" s="27" t="s">
        <v>705</v>
      </c>
      <c r="F443" s="36" t="s">
        <v>733</v>
      </c>
      <c r="G443" s="23" t="s">
        <v>734</v>
      </c>
      <c r="H443" s="24" t="s">
        <v>75</v>
      </c>
      <c r="I443" s="23" t="s">
        <v>47</v>
      </c>
      <c r="J443" s="25">
        <v>16400</v>
      </c>
    </row>
    <row r="444" spans="2:10" ht="30" x14ac:dyDescent="0.25">
      <c r="B444" s="20" t="s">
        <v>159</v>
      </c>
      <c r="C444" s="21" t="s">
        <v>739</v>
      </c>
      <c r="D444" s="21" t="s">
        <v>732</v>
      </c>
      <c r="E444" s="21" t="s">
        <v>705</v>
      </c>
      <c r="F444" s="22" t="s">
        <v>160</v>
      </c>
      <c r="G444" s="23" t="s">
        <v>161</v>
      </c>
      <c r="H444" s="35" t="s">
        <v>33</v>
      </c>
      <c r="I444" s="23" t="s">
        <v>47</v>
      </c>
      <c r="J444" s="25">
        <v>150570</v>
      </c>
    </row>
    <row r="445" spans="2:10" ht="30" x14ac:dyDescent="0.25">
      <c r="B445" s="31">
        <v>14064</v>
      </c>
      <c r="C445" s="32" t="s">
        <v>739</v>
      </c>
      <c r="D445" s="23" t="s">
        <v>732</v>
      </c>
      <c r="E445" s="23" t="s">
        <v>705</v>
      </c>
      <c r="F445" s="24" t="s">
        <v>163</v>
      </c>
      <c r="G445" s="23" t="s">
        <v>161</v>
      </c>
      <c r="H445" s="35" t="s">
        <v>33</v>
      </c>
      <c r="I445" s="23" t="s">
        <v>47</v>
      </c>
      <c r="J445" s="25">
        <v>150570</v>
      </c>
    </row>
    <row r="446" spans="2:10" ht="30" x14ac:dyDescent="0.25">
      <c r="B446" s="20" t="s">
        <v>164</v>
      </c>
      <c r="C446" s="21" t="s">
        <v>739</v>
      </c>
      <c r="D446" s="21" t="s">
        <v>732</v>
      </c>
      <c r="E446" s="21" t="s">
        <v>705</v>
      </c>
      <c r="F446" s="22" t="s">
        <v>165</v>
      </c>
      <c r="G446" s="23" t="s">
        <v>161</v>
      </c>
      <c r="H446" s="24" t="s">
        <v>33</v>
      </c>
      <c r="I446" s="23" t="s">
        <v>47</v>
      </c>
      <c r="J446" s="25">
        <v>150570</v>
      </c>
    </row>
    <row r="447" spans="2:10" ht="30" x14ac:dyDescent="0.25">
      <c r="B447" s="20" t="s">
        <v>568</v>
      </c>
      <c r="C447" s="21" t="s">
        <v>739</v>
      </c>
      <c r="D447" s="21" t="s">
        <v>732</v>
      </c>
      <c r="E447" s="21" t="s">
        <v>705</v>
      </c>
      <c r="F447" s="21" t="s">
        <v>154</v>
      </c>
      <c r="G447" s="21" t="s">
        <v>569</v>
      </c>
      <c r="H447" s="22" t="s">
        <v>33</v>
      </c>
      <c r="I447" s="23" t="s">
        <v>47</v>
      </c>
      <c r="J447" s="25">
        <v>155364</v>
      </c>
    </row>
    <row r="448" spans="2:10" ht="30" x14ac:dyDescent="0.25">
      <c r="B448" s="26" t="s">
        <v>570</v>
      </c>
      <c r="C448" s="27" t="s">
        <v>739</v>
      </c>
      <c r="D448" s="27" t="s">
        <v>732</v>
      </c>
      <c r="E448" s="27" t="s">
        <v>705</v>
      </c>
      <c r="F448" s="27" t="s">
        <v>154</v>
      </c>
      <c r="G448" s="27" t="s">
        <v>571</v>
      </c>
      <c r="H448" s="27" t="s">
        <v>33</v>
      </c>
      <c r="I448" s="27" t="s">
        <v>47</v>
      </c>
      <c r="J448" s="25">
        <f>416333*25%</f>
        <v>104083.25</v>
      </c>
    </row>
    <row r="449" spans="2:10" ht="30" x14ac:dyDescent="0.25">
      <c r="B449" s="44">
        <v>11074</v>
      </c>
      <c r="C449" s="21" t="s">
        <v>739</v>
      </c>
      <c r="D449" s="21" t="s">
        <v>732</v>
      </c>
      <c r="E449" s="21" t="s">
        <v>705</v>
      </c>
      <c r="F449" s="21" t="s">
        <v>733</v>
      </c>
      <c r="G449" s="21" t="s">
        <v>736</v>
      </c>
      <c r="H449" s="21" t="s">
        <v>737</v>
      </c>
      <c r="I449" s="21" t="s">
        <v>47</v>
      </c>
      <c r="J449" s="25">
        <v>2780.2550000000001</v>
      </c>
    </row>
    <row r="450" spans="2:10" x14ac:dyDescent="0.25">
      <c r="B450" s="20" t="s">
        <v>740</v>
      </c>
      <c r="C450" s="21" t="s">
        <v>735</v>
      </c>
      <c r="D450" s="21" t="s">
        <v>732</v>
      </c>
      <c r="E450" s="21" t="s">
        <v>705</v>
      </c>
      <c r="F450" s="21" t="s">
        <v>741</v>
      </c>
      <c r="G450" s="21" t="s">
        <v>742</v>
      </c>
      <c r="H450" s="21" t="s">
        <v>75</v>
      </c>
      <c r="I450" s="21" t="s">
        <v>47</v>
      </c>
      <c r="J450" s="25">
        <v>250</v>
      </c>
    </row>
    <row r="451" spans="2:10" x14ac:dyDescent="0.25">
      <c r="B451" s="20" t="s">
        <v>740</v>
      </c>
      <c r="C451" s="21" t="s">
        <v>743</v>
      </c>
      <c r="D451" s="21" t="s">
        <v>732</v>
      </c>
      <c r="E451" s="21" t="s">
        <v>705</v>
      </c>
      <c r="F451" s="21" t="s">
        <v>741</v>
      </c>
      <c r="G451" s="21" t="s">
        <v>742</v>
      </c>
      <c r="H451" s="21" t="s">
        <v>75</v>
      </c>
      <c r="I451" s="21" t="s">
        <v>47</v>
      </c>
      <c r="J451" s="25">
        <v>2250</v>
      </c>
    </row>
    <row r="452" spans="2:10" x14ac:dyDescent="0.25">
      <c r="B452" s="20" t="s">
        <v>22</v>
      </c>
      <c r="C452" s="21" t="s">
        <v>735</v>
      </c>
      <c r="D452" s="21" t="s">
        <v>732</v>
      </c>
      <c r="E452" s="21" t="s">
        <v>705</v>
      </c>
      <c r="F452" s="21" t="s">
        <v>738</v>
      </c>
      <c r="G452" s="21" t="s">
        <v>37</v>
      </c>
      <c r="H452" s="21" t="s">
        <v>28</v>
      </c>
      <c r="I452" s="21" t="s">
        <v>29</v>
      </c>
      <c r="J452" s="25">
        <v>21552</v>
      </c>
    </row>
    <row r="453" spans="2:10" x14ac:dyDescent="0.25">
      <c r="B453" s="20" t="s">
        <v>744</v>
      </c>
      <c r="C453" s="21" t="s">
        <v>745</v>
      </c>
      <c r="D453" s="21" t="s">
        <v>746</v>
      </c>
      <c r="E453" s="21" t="s">
        <v>705</v>
      </c>
      <c r="F453" s="21" t="s">
        <v>747</v>
      </c>
      <c r="G453" s="21" t="s">
        <v>748</v>
      </c>
      <c r="H453" s="21" t="s">
        <v>75</v>
      </c>
      <c r="I453" s="21" t="s">
        <v>47</v>
      </c>
      <c r="J453" s="25">
        <v>15000</v>
      </c>
    </row>
    <row r="454" spans="2:10" x14ac:dyDescent="0.25">
      <c r="B454" s="20" t="s">
        <v>749</v>
      </c>
      <c r="C454" s="21" t="s">
        <v>745</v>
      </c>
      <c r="D454" s="21" t="s">
        <v>746</v>
      </c>
      <c r="E454" s="21" t="s">
        <v>705</v>
      </c>
      <c r="F454" s="21" t="s">
        <v>750</v>
      </c>
      <c r="G454" s="21" t="s">
        <v>751</v>
      </c>
      <c r="H454" s="21" t="s">
        <v>75</v>
      </c>
      <c r="I454" s="21" t="s">
        <v>47</v>
      </c>
      <c r="J454" s="25">
        <v>10120.219999999999</v>
      </c>
    </row>
    <row r="455" spans="2:10" ht="30" x14ac:dyDescent="0.25">
      <c r="B455" s="20" t="s">
        <v>752</v>
      </c>
      <c r="C455" s="21" t="s">
        <v>745</v>
      </c>
      <c r="D455" s="21" t="s">
        <v>746</v>
      </c>
      <c r="E455" s="21" t="s">
        <v>705</v>
      </c>
      <c r="F455" s="21" t="s">
        <v>753</v>
      </c>
      <c r="G455" s="21" t="s">
        <v>754</v>
      </c>
      <c r="H455" s="21" t="s">
        <v>75</v>
      </c>
      <c r="I455" s="21" t="s">
        <v>47</v>
      </c>
      <c r="J455" s="25">
        <v>49649.43</v>
      </c>
    </row>
    <row r="456" spans="2:10" x14ac:dyDescent="0.25">
      <c r="B456" s="20" t="s">
        <v>755</v>
      </c>
      <c r="C456" s="21" t="s">
        <v>745</v>
      </c>
      <c r="D456" s="21" t="s">
        <v>746</v>
      </c>
      <c r="E456" s="21" t="s">
        <v>705</v>
      </c>
      <c r="F456" s="21" t="s">
        <v>756</v>
      </c>
      <c r="G456" s="21" t="s">
        <v>757</v>
      </c>
      <c r="H456" s="21" t="s">
        <v>75</v>
      </c>
      <c r="I456" s="21" t="s">
        <v>47</v>
      </c>
      <c r="J456" s="25">
        <v>10526.54</v>
      </c>
    </row>
    <row r="457" spans="2:10" x14ac:dyDescent="0.25">
      <c r="B457" s="20" t="s">
        <v>758</v>
      </c>
      <c r="C457" s="21" t="s">
        <v>745</v>
      </c>
      <c r="D457" s="21" t="s">
        <v>746</v>
      </c>
      <c r="E457" s="21" t="s">
        <v>705</v>
      </c>
      <c r="F457" s="21" t="s">
        <v>756</v>
      </c>
      <c r="G457" s="21" t="s">
        <v>759</v>
      </c>
      <c r="H457" s="21" t="s">
        <v>75</v>
      </c>
      <c r="I457" s="21" t="s">
        <v>47</v>
      </c>
      <c r="J457" s="25">
        <v>9457.4599999999991</v>
      </c>
    </row>
    <row r="458" spans="2:10" ht="30" x14ac:dyDescent="0.25">
      <c r="B458" s="20" t="s">
        <v>760</v>
      </c>
      <c r="C458" s="21" t="s">
        <v>745</v>
      </c>
      <c r="D458" s="21" t="s">
        <v>746</v>
      </c>
      <c r="E458" s="21" t="s">
        <v>705</v>
      </c>
      <c r="F458" s="21" t="s">
        <v>761</v>
      </c>
      <c r="G458" s="21" t="s">
        <v>762</v>
      </c>
      <c r="H458" s="21" t="s">
        <v>75</v>
      </c>
      <c r="I458" s="21" t="s">
        <v>47</v>
      </c>
      <c r="J458" s="25">
        <v>8309.98</v>
      </c>
    </row>
    <row r="459" spans="2:10" x14ac:dyDescent="0.25">
      <c r="B459" s="20" t="s">
        <v>744</v>
      </c>
      <c r="C459" s="21" t="s">
        <v>745</v>
      </c>
      <c r="D459" s="21" t="s">
        <v>746</v>
      </c>
      <c r="E459" s="21" t="s">
        <v>705</v>
      </c>
      <c r="F459" s="21" t="s">
        <v>747</v>
      </c>
      <c r="G459" s="21" t="s">
        <v>748</v>
      </c>
      <c r="H459" s="21" t="s">
        <v>75</v>
      </c>
      <c r="I459" s="21" t="s">
        <v>47</v>
      </c>
      <c r="J459" s="25">
        <v>60000</v>
      </c>
    </row>
    <row r="460" spans="2:10" ht="30" x14ac:dyDescent="0.25">
      <c r="B460" s="20" t="s">
        <v>763</v>
      </c>
      <c r="C460" s="21" t="s">
        <v>745</v>
      </c>
      <c r="D460" s="21" t="s">
        <v>746</v>
      </c>
      <c r="E460" s="21" t="s">
        <v>705</v>
      </c>
      <c r="F460" s="21" t="s">
        <v>148</v>
      </c>
      <c r="G460" s="21" t="s">
        <v>764</v>
      </c>
      <c r="H460" s="22" t="s">
        <v>33</v>
      </c>
      <c r="I460" s="23" t="s">
        <v>47</v>
      </c>
      <c r="J460" s="25">
        <v>421500</v>
      </c>
    </row>
    <row r="461" spans="2:10" x14ac:dyDescent="0.25">
      <c r="B461" s="20" t="s">
        <v>22</v>
      </c>
      <c r="C461" s="21" t="s">
        <v>745</v>
      </c>
      <c r="D461" s="21" t="s">
        <v>746</v>
      </c>
      <c r="E461" s="21" t="s">
        <v>705</v>
      </c>
      <c r="F461" s="22" t="s">
        <v>765</v>
      </c>
      <c r="G461" s="23" t="s">
        <v>27</v>
      </c>
      <c r="H461" s="35" t="s">
        <v>28</v>
      </c>
      <c r="I461" s="23" t="s">
        <v>29</v>
      </c>
      <c r="J461" s="25">
        <v>10673</v>
      </c>
    </row>
    <row r="462" spans="2:10" ht="30" x14ac:dyDescent="0.25">
      <c r="B462" s="26" t="s">
        <v>766</v>
      </c>
      <c r="C462" s="27" t="s">
        <v>745</v>
      </c>
      <c r="D462" s="27" t="s">
        <v>746</v>
      </c>
      <c r="E462" s="27" t="s">
        <v>705</v>
      </c>
      <c r="F462" s="27" t="s">
        <v>767</v>
      </c>
      <c r="G462" s="27" t="s">
        <v>768</v>
      </c>
      <c r="H462" s="27" t="s">
        <v>75</v>
      </c>
      <c r="I462" s="27" t="s">
        <v>47</v>
      </c>
      <c r="J462" s="25">
        <v>70004.42</v>
      </c>
    </row>
    <row r="463" spans="2:10" ht="30" x14ac:dyDescent="0.25">
      <c r="B463" s="26" t="s">
        <v>769</v>
      </c>
      <c r="C463" s="27" t="s">
        <v>745</v>
      </c>
      <c r="D463" s="27" t="s">
        <v>746</v>
      </c>
      <c r="E463" s="27" t="s">
        <v>705</v>
      </c>
      <c r="F463" s="27" t="s">
        <v>770</v>
      </c>
      <c r="G463" s="27" t="s">
        <v>771</v>
      </c>
      <c r="H463" s="27" t="s">
        <v>75</v>
      </c>
      <c r="I463" s="27" t="s">
        <v>47</v>
      </c>
      <c r="J463" s="25">
        <v>7025</v>
      </c>
    </row>
    <row r="464" spans="2:10" x14ac:dyDescent="0.25">
      <c r="B464" s="26" t="s">
        <v>772</v>
      </c>
      <c r="C464" s="27" t="s">
        <v>745</v>
      </c>
      <c r="D464" s="27" t="s">
        <v>746</v>
      </c>
      <c r="E464" s="27" t="s">
        <v>705</v>
      </c>
      <c r="F464" s="27" t="s">
        <v>747</v>
      </c>
      <c r="G464" s="27" t="s">
        <v>773</v>
      </c>
      <c r="H464" s="27" t="s">
        <v>75</v>
      </c>
      <c r="I464" s="27" t="s">
        <v>47</v>
      </c>
      <c r="J464" s="25">
        <v>45000</v>
      </c>
    </row>
    <row r="465" spans="2:10" ht="30" x14ac:dyDescent="0.25">
      <c r="B465" s="26" t="s">
        <v>774</v>
      </c>
      <c r="C465" s="27" t="s">
        <v>745</v>
      </c>
      <c r="D465" s="27" t="s">
        <v>746</v>
      </c>
      <c r="E465" s="27" t="s">
        <v>705</v>
      </c>
      <c r="F465" s="27" t="s">
        <v>756</v>
      </c>
      <c r="G465" s="27" t="s">
        <v>775</v>
      </c>
      <c r="H465" s="27" t="s">
        <v>75</v>
      </c>
      <c r="I465" s="27" t="s">
        <v>47</v>
      </c>
      <c r="J465" s="25">
        <v>21227.88</v>
      </c>
    </row>
    <row r="466" spans="2:10" ht="30" x14ac:dyDescent="0.25">
      <c r="B466" s="28">
        <v>14124</v>
      </c>
      <c r="C466" s="27" t="s">
        <v>745</v>
      </c>
      <c r="D466" s="27" t="s">
        <v>746</v>
      </c>
      <c r="E466" s="27" t="s">
        <v>705</v>
      </c>
      <c r="F466" s="27" t="s">
        <v>756</v>
      </c>
      <c r="G466" s="27" t="s">
        <v>776</v>
      </c>
      <c r="H466" s="27" t="s">
        <v>75</v>
      </c>
      <c r="I466" s="27" t="s">
        <v>47</v>
      </c>
      <c r="J466" s="25">
        <v>43596.38</v>
      </c>
    </row>
    <row r="467" spans="2:10" x14ac:dyDescent="0.25">
      <c r="B467" s="28" t="s">
        <v>22</v>
      </c>
      <c r="C467" s="27" t="s">
        <v>745</v>
      </c>
      <c r="D467" s="27" t="s">
        <v>746</v>
      </c>
      <c r="E467" s="27" t="s">
        <v>705</v>
      </c>
      <c r="F467" s="27" t="s">
        <v>765</v>
      </c>
      <c r="G467" s="27" t="s">
        <v>34</v>
      </c>
      <c r="H467" s="27" t="s">
        <v>28</v>
      </c>
      <c r="I467" s="27" t="s">
        <v>29</v>
      </c>
      <c r="J467" s="25">
        <v>2905.6400000000003</v>
      </c>
    </row>
    <row r="468" spans="2:10" ht="30" x14ac:dyDescent="0.25">
      <c r="B468" s="20" t="s">
        <v>777</v>
      </c>
      <c r="C468" s="21" t="s">
        <v>745</v>
      </c>
      <c r="D468" s="21" t="s">
        <v>746</v>
      </c>
      <c r="E468" s="21" t="s">
        <v>705</v>
      </c>
      <c r="F468" s="21" t="s">
        <v>756</v>
      </c>
      <c r="G468" s="21" t="s">
        <v>778</v>
      </c>
      <c r="H468" s="22" t="s">
        <v>75</v>
      </c>
      <c r="I468" s="23" t="s">
        <v>47</v>
      </c>
      <c r="J468" s="25">
        <v>40395</v>
      </c>
    </row>
    <row r="469" spans="2:10" ht="30" x14ac:dyDescent="0.25">
      <c r="B469" s="31">
        <v>14176</v>
      </c>
      <c r="C469" s="32" t="s">
        <v>745</v>
      </c>
      <c r="D469" s="23" t="s">
        <v>746</v>
      </c>
      <c r="E469" s="23" t="s">
        <v>705</v>
      </c>
      <c r="F469" s="24" t="s">
        <v>747</v>
      </c>
      <c r="G469" s="23" t="s">
        <v>779</v>
      </c>
      <c r="H469" s="35" t="s">
        <v>75</v>
      </c>
      <c r="I469" s="23" t="s">
        <v>47</v>
      </c>
      <c r="J469" s="25">
        <v>49065</v>
      </c>
    </row>
    <row r="470" spans="2:10" x14ac:dyDescent="0.25">
      <c r="B470" s="20" t="s">
        <v>22</v>
      </c>
      <c r="C470" s="21" t="s">
        <v>745</v>
      </c>
      <c r="D470" s="21" t="s">
        <v>746</v>
      </c>
      <c r="E470" s="21" t="s">
        <v>705</v>
      </c>
      <c r="F470" s="21" t="s">
        <v>28</v>
      </c>
      <c r="G470" s="21" t="s">
        <v>35</v>
      </c>
      <c r="H470" s="21" t="s">
        <v>36</v>
      </c>
      <c r="I470" s="21" t="s">
        <v>29</v>
      </c>
      <c r="J470" s="25">
        <v>28925.06</v>
      </c>
    </row>
    <row r="471" spans="2:10" ht="30" x14ac:dyDescent="0.25">
      <c r="B471" s="20" t="s">
        <v>752</v>
      </c>
      <c r="C471" s="21" t="s">
        <v>745</v>
      </c>
      <c r="D471" s="21" t="s">
        <v>746</v>
      </c>
      <c r="E471" s="21" t="s">
        <v>705</v>
      </c>
      <c r="F471" s="21" t="s">
        <v>780</v>
      </c>
      <c r="G471" s="21" t="s">
        <v>754</v>
      </c>
      <c r="H471" s="21" t="s">
        <v>75</v>
      </c>
      <c r="I471" s="21" t="s">
        <v>47</v>
      </c>
      <c r="J471" s="25">
        <v>5517.82</v>
      </c>
    </row>
    <row r="472" spans="2:10" x14ac:dyDescent="0.25">
      <c r="B472" s="20" t="s">
        <v>22</v>
      </c>
      <c r="C472" s="21" t="s">
        <v>745</v>
      </c>
      <c r="D472" s="21" t="s">
        <v>746</v>
      </c>
      <c r="E472" s="21" t="s">
        <v>705</v>
      </c>
      <c r="F472" s="21" t="s">
        <v>765</v>
      </c>
      <c r="G472" s="21" t="s">
        <v>37</v>
      </c>
      <c r="H472" s="21" t="s">
        <v>28</v>
      </c>
      <c r="I472" s="21" t="s">
        <v>29</v>
      </c>
      <c r="J472" s="25">
        <v>17009</v>
      </c>
    </row>
    <row r="473" spans="2:10" x14ac:dyDescent="0.25">
      <c r="B473" s="20" t="s">
        <v>22</v>
      </c>
      <c r="C473" s="27" t="s">
        <v>781</v>
      </c>
      <c r="D473" s="27" t="s">
        <v>782</v>
      </c>
      <c r="E473" s="27" t="s">
        <v>705</v>
      </c>
      <c r="F473" s="27" t="s">
        <v>783</v>
      </c>
      <c r="G473" s="27" t="s">
        <v>34</v>
      </c>
      <c r="H473" s="27" t="s">
        <v>28</v>
      </c>
      <c r="I473" s="27" t="s">
        <v>29</v>
      </c>
      <c r="J473" s="25">
        <v>163667</v>
      </c>
    </row>
    <row r="474" spans="2:10" x14ac:dyDescent="0.25">
      <c r="B474" s="20" t="s">
        <v>22</v>
      </c>
      <c r="C474" s="21" t="s">
        <v>781</v>
      </c>
      <c r="D474" s="21" t="s">
        <v>782</v>
      </c>
      <c r="E474" s="21" t="s">
        <v>705</v>
      </c>
      <c r="F474" s="21" t="s">
        <v>783</v>
      </c>
      <c r="G474" s="21" t="s">
        <v>37</v>
      </c>
      <c r="H474" s="21" t="s">
        <v>28</v>
      </c>
      <c r="I474" s="21" t="s">
        <v>29</v>
      </c>
      <c r="J474" s="25">
        <v>18721</v>
      </c>
    </row>
    <row r="475" spans="2:10" x14ac:dyDescent="0.25">
      <c r="B475" s="20" t="s">
        <v>22</v>
      </c>
      <c r="C475" s="21" t="s">
        <v>784</v>
      </c>
      <c r="D475" s="22" t="s">
        <v>785</v>
      </c>
      <c r="E475" s="23" t="s">
        <v>705</v>
      </c>
      <c r="F475" s="24" t="s">
        <v>28</v>
      </c>
      <c r="G475" s="23" t="s">
        <v>786</v>
      </c>
      <c r="H475" s="23" t="s">
        <v>75</v>
      </c>
      <c r="I475" s="23" t="s">
        <v>29</v>
      </c>
      <c r="J475" s="25">
        <v>120501</v>
      </c>
    </row>
    <row r="476" spans="2:10" x14ac:dyDescent="0.25">
      <c r="B476" s="20" t="s">
        <v>668</v>
      </c>
      <c r="C476" s="21" t="s">
        <v>784</v>
      </c>
      <c r="D476" s="21" t="s">
        <v>785</v>
      </c>
      <c r="E476" s="21" t="s">
        <v>705</v>
      </c>
      <c r="F476" s="21" t="s">
        <v>787</v>
      </c>
      <c r="G476" s="21" t="s">
        <v>788</v>
      </c>
      <c r="H476" s="22" t="s">
        <v>19</v>
      </c>
      <c r="I476" s="23" t="s">
        <v>29</v>
      </c>
      <c r="J476" s="25">
        <v>170628</v>
      </c>
    </row>
    <row r="477" spans="2:10" x14ac:dyDescent="0.25">
      <c r="B477" s="20" t="s">
        <v>22</v>
      </c>
      <c r="C477" s="21" t="s">
        <v>784</v>
      </c>
      <c r="D477" s="21" t="s">
        <v>785</v>
      </c>
      <c r="E477" s="21" t="s">
        <v>705</v>
      </c>
      <c r="F477" s="21" t="s">
        <v>28</v>
      </c>
      <c r="G477" s="21" t="s">
        <v>786</v>
      </c>
      <c r="H477" s="22" t="s">
        <v>75</v>
      </c>
      <c r="I477" s="23" t="s">
        <v>29</v>
      </c>
      <c r="J477" s="25">
        <v>94231</v>
      </c>
    </row>
    <row r="478" spans="2:10" x14ac:dyDescent="0.25">
      <c r="B478" s="20" t="s">
        <v>22</v>
      </c>
      <c r="C478" s="27" t="s">
        <v>784</v>
      </c>
      <c r="D478" s="27" t="s">
        <v>785</v>
      </c>
      <c r="E478" s="27" t="s">
        <v>705</v>
      </c>
      <c r="F478" s="27" t="s">
        <v>28</v>
      </c>
      <c r="G478" s="27" t="s">
        <v>789</v>
      </c>
      <c r="H478" s="27" t="s">
        <v>75</v>
      </c>
      <c r="I478" s="27" t="s">
        <v>29</v>
      </c>
      <c r="J478" s="25">
        <v>72128</v>
      </c>
    </row>
    <row r="479" spans="2:10" x14ac:dyDescent="0.25">
      <c r="B479" s="26" t="s">
        <v>790</v>
      </c>
      <c r="C479" s="27" t="s">
        <v>784</v>
      </c>
      <c r="D479" s="27" t="s">
        <v>785</v>
      </c>
      <c r="E479" s="27" t="s">
        <v>705</v>
      </c>
      <c r="F479" s="27" t="s">
        <v>790</v>
      </c>
      <c r="G479" s="27" t="s">
        <v>791</v>
      </c>
      <c r="H479" s="27" t="s">
        <v>75</v>
      </c>
      <c r="I479" s="27" t="s">
        <v>20</v>
      </c>
      <c r="J479" s="25">
        <v>20739</v>
      </c>
    </row>
    <row r="480" spans="2:10" x14ac:dyDescent="0.25">
      <c r="B480" s="26" t="s">
        <v>790</v>
      </c>
      <c r="C480" s="27" t="s">
        <v>784</v>
      </c>
      <c r="D480" s="27" t="s">
        <v>785</v>
      </c>
      <c r="E480" s="27" t="s">
        <v>705</v>
      </c>
      <c r="F480" s="27" t="s">
        <v>790</v>
      </c>
      <c r="G480" s="27" t="s">
        <v>792</v>
      </c>
      <c r="H480" s="27" t="s">
        <v>75</v>
      </c>
      <c r="I480" s="27" t="s">
        <v>20</v>
      </c>
      <c r="J480" s="25">
        <v>17687</v>
      </c>
    </row>
    <row r="481" spans="1:15" x14ac:dyDescent="0.25">
      <c r="B481" s="26" t="s">
        <v>790</v>
      </c>
      <c r="C481" s="27" t="s">
        <v>784</v>
      </c>
      <c r="D481" s="27" t="s">
        <v>785</v>
      </c>
      <c r="E481" s="27" t="s">
        <v>705</v>
      </c>
      <c r="F481" s="27" t="s">
        <v>790</v>
      </c>
      <c r="G481" s="27" t="s">
        <v>793</v>
      </c>
      <c r="H481" s="27" t="s">
        <v>75</v>
      </c>
      <c r="I481" s="27" t="s">
        <v>20</v>
      </c>
      <c r="J481" s="25">
        <v>25324</v>
      </c>
    </row>
    <row r="482" spans="1:15" x14ac:dyDescent="0.25">
      <c r="B482" s="31">
        <v>14174</v>
      </c>
      <c r="C482" s="32" t="s">
        <v>784</v>
      </c>
      <c r="D482" s="23" t="s">
        <v>785</v>
      </c>
      <c r="E482" s="23" t="s">
        <v>705</v>
      </c>
      <c r="F482" s="24" t="s">
        <v>787</v>
      </c>
      <c r="G482" s="23" t="s">
        <v>794</v>
      </c>
      <c r="H482" s="24" t="s">
        <v>19</v>
      </c>
      <c r="I482" s="23" t="s">
        <v>29</v>
      </c>
      <c r="J482" s="25">
        <v>210000</v>
      </c>
    </row>
    <row r="483" spans="1:15" ht="16.5" x14ac:dyDescent="0.3">
      <c r="A483" s="34"/>
      <c r="B483" s="20" t="s">
        <v>795</v>
      </c>
      <c r="C483" s="21" t="s">
        <v>784</v>
      </c>
      <c r="D483" s="21" t="s">
        <v>785</v>
      </c>
      <c r="E483" s="21" t="s">
        <v>705</v>
      </c>
      <c r="F483" s="21" t="s">
        <v>787</v>
      </c>
      <c r="G483" s="21" t="s">
        <v>796</v>
      </c>
      <c r="H483" s="21" t="s">
        <v>19</v>
      </c>
      <c r="I483" s="21" t="s">
        <v>29</v>
      </c>
      <c r="J483" s="25">
        <v>100815</v>
      </c>
      <c r="K483" s="39"/>
      <c r="L483" s="39"/>
      <c r="M483" s="39"/>
      <c r="N483" s="40"/>
      <c r="O483" s="40"/>
    </row>
    <row r="484" spans="1:15" ht="16.5" x14ac:dyDescent="0.3">
      <c r="A484" s="34"/>
      <c r="B484" s="44" t="s">
        <v>22</v>
      </c>
      <c r="C484" s="21" t="s">
        <v>784</v>
      </c>
      <c r="D484" s="21" t="s">
        <v>785</v>
      </c>
      <c r="E484" s="21" t="s">
        <v>705</v>
      </c>
      <c r="F484" s="21" t="s">
        <v>28</v>
      </c>
      <c r="G484" s="21" t="s">
        <v>797</v>
      </c>
      <c r="H484" s="21" t="s">
        <v>75</v>
      </c>
      <c r="I484" s="21" t="s">
        <v>29</v>
      </c>
      <c r="J484" s="25">
        <v>143846</v>
      </c>
      <c r="K484" s="39"/>
      <c r="L484" s="39"/>
      <c r="M484" s="39"/>
      <c r="N484" s="40"/>
      <c r="O484" s="40"/>
    </row>
    <row r="485" spans="1:15" ht="16.5" x14ac:dyDescent="0.3">
      <c r="A485" s="34"/>
      <c r="B485" s="20" t="s">
        <v>22</v>
      </c>
      <c r="C485" s="21" t="s">
        <v>798</v>
      </c>
      <c r="D485" s="21" t="s">
        <v>799</v>
      </c>
      <c r="E485" s="21" t="s">
        <v>705</v>
      </c>
      <c r="F485" s="21" t="s">
        <v>28</v>
      </c>
      <c r="G485" s="21" t="s">
        <v>35</v>
      </c>
      <c r="H485" s="21" t="s">
        <v>36</v>
      </c>
      <c r="I485" s="21" t="s">
        <v>29</v>
      </c>
      <c r="J485" s="25">
        <v>135027.81</v>
      </c>
      <c r="K485" s="39"/>
      <c r="L485" s="39"/>
      <c r="M485" s="39"/>
      <c r="N485" s="40"/>
      <c r="O485" s="40"/>
    </row>
    <row r="486" spans="1:15" ht="16.5" x14ac:dyDescent="0.3">
      <c r="A486" s="34"/>
      <c r="B486" s="20" t="s">
        <v>22</v>
      </c>
      <c r="C486" s="21" t="s">
        <v>798</v>
      </c>
      <c r="D486" s="21" t="s">
        <v>799</v>
      </c>
      <c r="E486" s="21" t="s">
        <v>705</v>
      </c>
      <c r="F486" s="21" t="s">
        <v>800</v>
      </c>
      <c r="G486" s="21" t="s">
        <v>27</v>
      </c>
      <c r="H486" s="22" t="s">
        <v>28</v>
      </c>
      <c r="I486" s="23" t="s">
        <v>29</v>
      </c>
      <c r="J486" s="25">
        <v>70712</v>
      </c>
      <c r="K486" s="39"/>
      <c r="L486" s="39"/>
      <c r="M486" s="39"/>
      <c r="N486" s="40"/>
      <c r="O486" s="40"/>
    </row>
    <row r="487" spans="1:15" ht="16.5" x14ac:dyDescent="0.3">
      <c r="A487" s="34"/>
      <c r="B487" s="20" t="s">
        <v>22</v>
      </c>
      <c r="C487" s="27" t="s">
        <v>798</v>
      </c>
      <c r="D487" s="27" t="s">
        <v>799</v>
      </c>
      <c r="E487" s="27" t="s">
        <v>705</v>
      </c>
      <c r="F487" s="27" t="s">
        <v>800</v>
      </c>
      <c r="G487" s="27" t="s">
        <v>34</v>
      </c>
      <c r="H487" s="27" t="s">
        <v>28</v>
      </c>
      <c r="I487" s="27" t="s">
        <v>29</v>
      </c>
      <c r="J487" s="25">
        <v>102096</v>
      </c>
      <c r="K487" s="39"/>
      <c r="L487" s="39"/>
      <c r="M487" s="39"/>
      <c r="N487" s="40"/>
      <c r="O487" s="40"/>
    </row>
    <row r="488" spans="1:15" ht="16.5" x14ac:dyDescent="0.3">
      <c r="A488" s="34"/>
      <c r="B488" s="20" t="s">
        <v>22</v>
      </c>
      <c r="C488" s="21" t="s">
        <v>798</v>
      </c>
      <c r="D488" s="21" t="s">
        <v>799</v>
      </c>
      <c r="E488" s="21" t="s">
        <v>705</v>
      </c>
      <c r="F488" s="21" t="s">
        <v>800</v>
      </c>
      <c r="G488" s="21" t="s">
        <v>37</v>
      </c>
      <c r="H488" s="21" t="s">
        <v>28</v>
      </c>
      <c r="I488" s="21" t="s">
        <v>29</v>
      </c>
      <c r="J488" s="25">
        <v>107263</v>
      </c>
      <c r="K488" s="39"/>
      <c r="L488" s="39"/>
      <c r="M488" s="39"/>
      <c r="N488" s="40"/>
      <c r="O488" s="40"/>
    </row>
    <row r="489" spans="1:15" ht="16.5" x14ac:dyDescent="0.3">
      <c r="A489" s="34"/>
      <c r="B489" s="20" t="s">
        <v>22</v>
      </c>
      <c r="C489" s="21" t="s">
        <v>798</v>
      </c>
      <c r="D489" s="21" t="s">
        <v>801</v>
      </c>
      <c r="E489" s="21" t="s">
        <v>705</v>
      </c>
      <c r="F489" s="21" t="s">
        <v>802</v>
      </c>
      <c r="G489" s="21" t="s">
        <v>27</v>
      </c>
      <c r="H489" s="22" t="s">
        <v>28</v>
      </c>
      <c r="I489" s="23" t="s">
        <v>29</v>
      </c>
      <c r="J489" s="25">
        <v>5487</v>
      </c>
      <c r="K489" s="39"/>
      <c r="L489" s="39"/>
      <c r="M489" s="39"/>
      <c r="N489" s="40"/>
      <c r="O489" s="40"/>
    </row>
    <row r="490" spans="1:15" ht="16.5" x14ac:dyDescent="0.3">
      <c r="A490" s="34"/>
      <c r="B490" s="20" t="s">
        <v>22</v>
      </c>
      <c r="C490" s="27" t="s">
        <v>798</v>
      </c>
      <c r="D490" s="27" t="s">
        <v>801</v>
      </c>
      <c r="E490" s="27" t="s">
        <v>705</v>
      </c>
      <c r="F490" s="27" t="s">
        <v>802</v>
      </c>
      <c r="G490" s="27" t="s">
        <v>34</v>
      </c>
      <c r="H490" s="27" t="s">
        <v>28</v>
      </c>
      <c r="I490" s="27" t="s">
        <v>29</v>
      </c>
      <c r="J490" s="25">
        <v>7835</v>
      </c>
      <c r="K490" s="39"/>
      <c r="L490" s="39"/>
      <c r="M490" s="39"/>
      <c r="N490" s="40"/>
      <c r="O490" s="40"/>
    </row>
    <row r="491" spans="1:15" ht="16.5" x14ac:dyDescent="0.3">
      <c r="A491" s="34"/>
      <c r="B491" s="20" t="s">
        <v>22</v>
      </c>
      <c r="C491" s="21" t="s">
        <v>798</v>
      </c>
      <c r="D491" s="21" t="s">
        <v>801</v>
      </c>
      <c r="E491" s="21" t="s">
        <v>705</v>
      </c>
      <c r="F491" s="21" t="s">
        <v>28</v>
      </c>
      <c r="G491" s="21" t="s">
        <v>35</v>
      </c>
      <c r="H491" s="21" t="s">
        <v>36</v>
      </c>
      <c r="I491" s="21" t="s">
        <v>29</v>
      </c>
      <c r="J491" s="25">
        <v>3669</v>
      </c>
      <c r="K491" s="39"/>
      <c r="L491" s="39"/>
      <c r="M491" s="39"/>
      <c r="N491" s="40"/>
      <c r="O491" s="40"/>
    </row>
    <row r="492" spans="1:15" ht="30.75" x14ac:dyDescent="0.3">
      <c r="A492" s="34"/>
      <c r="B492" s="20" t="s">
        <v>803</v>
      </c>
      <c r="C492" s="21" t="s">
        <v>798</v>
      </c>
      <c r="D492" s="21" t="s">
        <v>801</v>
      </c>
      <c r="E492" s="21" t="s">
        <v>705</v>
      </c>
      <c r="F492" s="21" t="s">
        <v>804</v>
      </c>
      <c r="G492" s="21" t="s">
        <v>805</v>
      </c>
      <c r="H492" s="21" t="s">
        <v>33</v>
      </c>
      <c r="I492" s="21" t="s">
        <v>50</v>
      </c>
      <c r="J492" s="25">
        <v>293564</v>
      </c>
      <c r="K492" s="39"/>
      <c r="L492" s="39"/>
      <c r="M492" s="39"/>
      <c r="N492" s="40"/>
      <c r="O492" s="40"/>
    </row>
    <row r="493" spans="1:15" ht="16.5" x14ac:dyDescent="0.3">
      <c r="A493" s="34"/>
      <c r="B493" s="20" t="s">
        <v>22</v>
      </c>
      <c r="C493" s="21" t="s">
        <v>798</v>
      </c>
      <c r="D493" s="21" t="s">
        <v>801</v>
      </c>
      <c r="E493" s="21" t="s">
        <v>705</v>
      </c>
      <c r="F493" s="21" t="s">
        <v>802</v>
      </c>
      <c r="G493" s="21" t="s">
        <v>37</v>
      </c>
      <c r="H493" s="21" t="s">
        <v>28</v>
      </c>
      <c r="I493" s="21" t="s">
        <v>29</v>
      </c>
      <c r="J493" s="25">
        <v>8641</v>
      </c>
      <c r="K493" s="39"/>
      <c r="L493" s="39"/>
      <c r="M493" s="39"/>
      <c r="N493" s="40"/>
      <c r="O493" s="40"/>
    </row>
    <row r="494" spans="1:15" x14ac:dyDescent="0.25">
      <c r="B494" s="8" t="s">
        <v>806</v>
      </c>
      <c r="C494" s="8"/>
      <c r="D494" s="8"/>
      <c r="E494" s="8"/>
      <c r="F494" s="8"/>
      <c r="G494" s="8"/>
      <c r="H494" s="9" t="s">
        <v>3</v>
      </c>
      <c r="I494" s="9"/>
      <c r="J494" s="10">
        <f>SUM(J497:J506)</f>
        <v>2948818</v>
      </c>
    </row>
    <row r="495" spans="1:15" x14ac:dyDescent="0.25">
      <c r="B495" s="8"/>
      <c r="C495" s="8"/>
      <c r="D495" s="8"/>
      <c r="E495" s="8"/>
      <c r="F495" s="8"/>
      <c r="G495" s="8"/>
      <c r="H495" s="9"/>
      <c r="I495" s="9"/>
      <c r="J495" s="11"/>
    </row>
    <row r="496" spans="1:15" ht="30" x14ac:dyDescent="0.25">
      <c r="B496" s="12" t="s">
        <v>4</v>
      </c>
      <c r="C496" s="12" t="s">
        <v>5</v>
      </c>
      <c r="D496" s="12" t="s">
        <v>6</v>
      </c>
      <c r="E496" s="12" t="s">
        <v>7</v>
      </c>
      <c r="F496" s="12" t="s">
        <v>8</v>
      </c>
      <c r="G496" s="12" t="s">
        <v>9</v>
      </c>
      <c r="H496" s="12" t="s">
        <v>10</v>
      </c>
      <c r="I496" s="12" t="s">
        <v>11</v>
      </c>
      <c r="J496" s="13" t="s">
        <v>12</v>
      </c>
    </row>
    <row r="497" spans="1:15" x14ac:dyDescent="0.25">
      <c r="B497" s="20" t="s">
        <v>807</v>
      </c>
      <c r="C497" s="21" t="s">
        <v>808</v>
      </c>
      <c r="D497" s="21" t="s">
        <v>809</v>
      </c>
      <c r="E497" s="21" t="s">
        <v>810</v>
      </c>
      <c r="F497" s="21" t="s">
        <v>130</v>
      </c>
      <c r="G497" s="21" t="s">
        <v>811</v>
      </c>
      <c r="H497" s="21" t="s">
        <v>19</v>
      </c>
      <c r="I497" s="21" t="s">
        <v>50</v>
      </c>
      <c r="J497" s="25">
        <v>148281</v>
      </c>
    </row>
    <row r="498" spans="1:15" x14ac:dyDescent="0.25">
      <c r="B498" s="26" t="s">
        <v>812</v>
      </c>
      <c r="C498" s="27" t="s">
        <v>813</v>
      </c>
      <c r="D498" s="27" t="s">
        <v>809</v>
      </c>
      <c r="E498" s="27" t="s">
        <v>810</v>
      </c>
      <c r="F498" s="27" t="s">
        <v>130</v>
      </c>
      <c r="G498" s="27" t="s">
        <v>814</v>
      </c>
      <c r="H498" s="27" t="s">
        <v>19</v>
      </c>
      <c r="I498" s="27" t="s">
        <v>50</v>
      </c>
      <c r="J498" s="25">
        <v>12500</v>
      </c>
    </row>
    <row r="499" spans="1:15" x14ac:dyDescent="0.25">
      <c r="B499" s="20" t="s">
        <v>128</v>
      </c>
      <c r="C499" s="21" t="s">
        <v>815</v>
      </c>
      <c r="D499" s="21" t="s">
        <v>809</v>
      </c>
      <c r="E499" s="21" t="s">
        <v>810</v>
      </c>
      <c r="F499" s="21" t="s">
        <v>130</v>
      </c>
      <c r="G499" s="21" t="s">
        <v>131</v>
      </c>
      <c r="H499" s="22" t="s">
        <v>19</v>
      </c>
      <c r="I499" s="23" t="s">
        <v>50</v>
      </c>
      <c r="J499" s="25">
        <v>46418</v>
      </c>
    </row>
    <row r="500" spans="1:15" x14ac:dyDescent="0.25">
      <c r="B500" s="20" t="s">
        <v>816</v>
      </c>
      <c r="C500" s="21" t="s">
        <v>817</v>
      </c>
      <c r="D500" s="21" t="s">
        <v>809</v>
      </c>
      <c r="E500" s="21" t="s">
        <v>810</v>
      </c>
      <c r="F500" s="21" t="s">
        <v>818</v>
      </c>
      <c r="G500" s="21" t="s">
        <v>819</v>
      </c>
      <c r="H500" s="21" t="s">
        <v>33</v>
      </c>
      <c r="I500" s="21" t="s">
        <v>50</v>
      </c>
      <c r="J500" s="25">
        <v>2532773</v>
      </c>
    </row>
    <row r="501" spans="1:15" x14ac:dyDescent="0.25">
      <c r="B501" s="20" t="s">
        <v>820</v>
      </c>
      <c r="C501" s="21" t="s">
        <v>821</v>
      </c>
      <c r="D501" s="21" t="s">
        <v>809</v>
      </c>
      <c r="E501" s="21" t="s">
        <v>810</v>
      </c>
      <c r="F501" s="21" t="s">
        <v>590</v>
      </c>
      <c r="G501" s="21" t="s">
        <v>822</v>
      </c>
      <c r="H501" s="21" t="s">
        <v>33</v>
      </c>
      <c r="I501" s="21" t="s">
        <v>170</v>
      </c>
      <c r="J501" s="25">
        <v>25054.5</v>
      </c>
    </row>
    <row r="502" spans="1:15" x14ac:dyDescent="0.25">
      <c r="B502" s="20" t="s">
        <v>823</v>
      </c>
      <c r="C502" s="21" t="s">
        <v>821</v>
      </c>
      <c r="D502" s="21" t="s">
        <v>809</v>
      </c>
      <c r="E502" s="21" t="s">
        <v>810</v>
      </c>
      <c r="F502" s="21" t="s">
        <v>824</v>
      </c>
      <c r="G502" s="21" t="s">
        <v>825</v>
      </c>
      <c r="H502" s="21" t="s">
        <v>46</v>
      </c>
      <c r="I502" s="21" t="s">
        <v>170</v>
      </c>
      <c r="J502" s="25">
        <v>5000</v>
      </c>
    </row>
    <row r="503" spans="1:15" x14ac:dyDescent="0.25">
      <c r="B503" s="26" t="s">
        <v>826</v>
      </c>
      <c r="C503" s="27" t="s">
        <v>821</v>
      </c>
      <c r="D503" s="27" t="s">
        <v>809</v>
      </c>
      <c r="E503" s="27" t="s">
        <v>810</v>
      </c>
      <c r="F503" s="27" t="s">
        <v>130</v>
      </c>
      <c r="G503" s="27" t="s">
        <v>827</v>
      </c>
      <c r="H503" s="27" t="s">
        <v>19</v>
      </c>
      <c r="I503" s="27" t="s">
        <v>170</v>
      </c>
      <c r="J503" s="25">
        <v>14075</v>
      </c>
    </row>
    <row r="504" spans="1:15" x14ac:dyDescent="0.25">
      <c r="B504" s="20" t="s">
        <v>820</v>
      </c>
      <c r="C504" s="21" t="s">
        <v>828</v>
      </c>
      <c r="D504" s="21" t="s">
        <v>809</v>
      </c>
      <c r="E504" s="21" t="s">
        <v>810</v>
      </c>
      <c r="F504" s="21" t="s">
        <v>590</v>
      </c>
      <c r="G504" s="21" t="s">
        <v>822</v>
      </c>
      <c r="H504" s="21" t="s">
        <v>33</v>
      </c>
      <c r="I504" s="21" t="s">
        <v>170</v>
      </c>
      <c r="J504" s="25">
        <v>25054.5</v>
      </c>
    </row>
    <row r="505" spans="1:15" x14ac:dyDescent="0.25">
      <c r="B505" s="20" t="s">
        <v>829</v>
      </c>
      <c r="C505" s="21" t="s">
        <v>830</v>
      </c>
      <c r="D505" s="21" t="s">
        <v>809</v>
      </c>
      <c r="E505" s="21" t="s">
        <v>810</v>
      </c>
      <c r="F505" s="22" t="s">
        <v>831</v>
      </c>
      <c r="G505" s="23" t="s">
        <v>832</v>
      </c>
      <c r="H505" s="24" t="s">
        <v>46</v>
      </c>
      <c r="I505" s="23" t="s">
        <v>50</v>
      </c>
      <c r="J505" s="25">
        <v>114662</v>
      </c>
    </row>
    <row r="506" spans="1:15" customFormat="1" ht="16.5" x14ac:dyDescent="0.3">
      <c r="A506" s="33"/>
      <c r="B506" s="15" t="s">
        <v>833</v>
      </c>
      <c r="C506" s="16" t="s">
        <v>834</v>
      </c>
      <c r="D506" s="16" t="s">
        <v>809</v>
      </c>
      <c r="E506" s="16" t="s">
        <v>810</v>
      </c>
      <c r="F506" s="16" t="s">
        <v>130</v>
      </c>
      <c r="G506" s="16" t="s">
        <v>835</v>
      </c>
      <c r="H506" s="16" t="s">
        <v>19</v>
      </c>
      <c r="I506" s="16" t="s">
        <v>170</v>
      </c>
      <c r="J506" s="17">
        <v>25000</v>
      </c>
      <c r="K506" s="18"/>
      <c r="L506" s="18"/>
      <c r="M506" s="18"/>
      <c r="N506" s="19"/>
      <c r="O506" s="19"/>
    </row>
    <row r="516" spans="1:1" x14ac:dyDescent="0.25">
      <c r="A516" s="48"/>
    </row>
    <row r="517" spans="1:1" x14ac:dyDescent="0.25">
      <c r="A517" s="48"/>
    </row>
    <row r="518" spans="1:1" x14ac:dyDescent="0.25">
      <c r="A518" s="48"/>
    </row>
    <row r="519" spans="1:1" x14ac:dyDescent="0.25">
      <c r="A519" s="48"/>
    </row>
    <row r="520" spans="1:1" ht="16.5" x14ac:dyDescent="0.3">
      <c r="A520" s="34"/>
    </row>
    <row r="521" spans="1:1" ht="16.5" x14ac:dyDescent="0.3">
      <c r="A521" s="34"/>
    </row>
    <row r="522" spans="1:1" ht="16.5" x14ac:dyDescent="0.3">
      <c r="A522" s="34"/>
    </row>
    <row r="558" spans="1:1" x14ac:dyDescent="0.25">
      <c r="A558" s="48"/>
    </row>
    <row r="559" spans="1:1" ht="16.5" x14ac:dyDescent="0.3">
      <c r="A559" s="34"/>
    </row>
    <row r="560" spans="1:1" ht="16.5" x14ac:dyDescent="0.3">
      <c r="A560" s="34"/>
    </row>
    <row r="561" spans="1:1" ht="16.5" x14ac:dyDescent="0.3">
      <c r="A561" s="34"/>
    </row>
    <row r="562" spans="1:1" ht="16.5" x14ac:dyDescent="0.3">
      <c r="A562" s="34"/>
    </row>
    <row r="563" spans="1:1" ht="16.5" x14ac:dyDescent="0.3">
      <c r="A563" s="34"/>
    </row>
    <row r="564" spans="1:1" ht="16.5" x14ac:dyDescent="0.3">
      <c r="A564" s="34"/>
    </row>
    <row r="565" spans="1:1" ht="16.5" x14ac:dyDescent="0.3">
      <c r="A565" s="34"/>
    </row>
    <row r="566" spans="1:1" ht="16.5" x14ac:dyDescent="0.3">
      <c r="A566" s="34"/>
    </row>
    <row r="567" spans="1:1" ht="16.5" x14ac:dyDescent="0.3">
      <c r="A567" s="34"/>
    </row>
    <row r="568" spans="1:1" ht="16.5" x14ac:dyDescent="0.3">
      <c r="A568" s="34"/>
    </row>
    <row r="569" spans="1:1" ht="16.5" x14ac:dyDescent="0.3">
      <c r="A569" s="34"/>
    </row>
    <row r="585" spans="1:1" x14ac:dyDescent="0.25">
      <c r="A585" s="48"/>
    </row>
    <row r="586" spans="1:1" x14ac:dyDescent="0.25">
      <c r="A586" s="48"/>
    </row>
    <row r="587" spans="1:1" x14ac:dyDescent="0.25">
      <c r="A587" s="48"/>
    </row>
    <row r="588" spans="1:1" x14ac:dyDescent="0.25">
      <c r="A588" s="48"/>
    </row>
  </sheetData>
  <mergeCells count="45">
    <mergeCell ref="B494:G495"/>
    <mergeCell ref="H494:I495"/>
    <mergeCell ref="J494:J495"/>
    <mergeCell ref="B404:G405"/>
    <mergeCell ref="H404:I405"/>
    <mergeCell ref="J404:J405"/>
    <mergeCell ref="B411:G412"/>
    <mergeCell ref="H411:I412"/>
    <mergeCell ref="J411:J412"/>
    <mergeCell ref="B345:G346"/>
    <mergeCell ref="H345:I346"/>
    <mergeCell ref="J345:J346"/>
    <mergeCell ref="B350:G351"/>
    <mergeCell ref="H350:I351"/>
    <mergeCell ref="J350:J351"/>
    <mergeCell ref="B330:G331"/>
    <mergeCell ref="H330:I331"/>
    <mergeCell ref="J330:J331"/>
    <mergeCell ref="B334:G335"/>
    <mergeCell ref="H334:I335"/>
    <mergeCell ref="J334:J335"/>
    <mergeCell ref="B146:G147"/>
    <mergeCell ref="H146:I147"/>
    <mergeCell ref="J146:J147"/>
    <mergeCell ref="B207:G208"/>
    <mergeCell ref="H207:I208"/>
    <mergeCell ref="J207:J208"/>
    <mergeCell ref="B36:G37"/>
    <mergeCell ref="H36:I37"/>
    <mergeCell ref="J36:J37"/>
    <mergeCell ref="B81:G82"/>
    <mergeCell ref="H81:I82"/>
    <mergeCell ref="J81:J82"/>
    <mergeCell ref="B8:G9"/>
    <mergeCell ref="H8:I9"/>
    <mergeCell ref="J8:J9"/>
    <mergeCell ref="B25:G26"/>
    <mergeCell ref="H25:I26"/>
    <mergeCell ref="J25:J26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Submitted</vt:lpstr>
    </vt:vector>
  </TitlesOfParts>
  <Company>Missouri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2014-09-29T17:37:47Z</dcterms:created>
  <dcterms:modified xsi:type="dcterms:W3CDTF">2014-09-29T17:38:03Z</dcterms:modified>
</cp:coreProperties>
</file>